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imworld.sharepoint.com/sites/ContentCreation-Lab/Gedeelde documenten/Lab/Projects/20xxxx/200307_12v-200v_dc-dc_converter_module/04_production/bom/"/>
    </mc:Choice>
  </mc:AlternateContent>
  <xr:revisionPtr revIDLastSave="133" documentId="13_ncr:1_{00C6E3AB-AA45-4B5E-BFEB-DC0A68560176}" xr6:coauthVersionLast="45" xr6:coauthVersionMax="45" xr10:uidLastSave="{E59E65C8-6AAB-4C10-8789-4B5DB0C4DD77}"/>
  <bookViews>
    <workbookView xWindow="-19320" yWindow="2415" windowWidth="19440" windowHeight="15600" tabRatio="212" xr2:uid="{00000000-000D-0000-FFFF-FFFF00000000}"/>
  </bookViews>
  <sheets>
    <sheet name="BOM" sheetId="1" r:id="rId1"/>
    <sheet name="history" sheetId="2" r:id="rId2"/>
  </sheets>
  <definedNames>
    <definedName name="_xlnm.Print_Area" localSheetId="0">BOM!$A$1:$H$60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6" i="1" l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F29" i="1" l="1"/>
  <c r="F22" i="1"/>
  <c r="F3" i="1"/>
  <c r="F14" i="1"/>
  <c r="J42" i="1" l="1"/>
  <c r="L40" i="1"/>
  <c r="L39" i="1"/>
  <c r="J40" i="1"/>
  <c r="J39" i="1"/>
  <c r="L38" i="1"/>
  <c r="J38" i="1"/>
  <c r="M39" i="1"/>
  <c r="L36" i="1"/>
  <c r="M40" i="1"/>
  <c r="M38" i="1"/>
  <c r="L32" i="1" l="1"/>
  <c r="J32" i="1"/>
  <c r="M32" i="1"/>
  <c r="L18" i="1" l="1"/>
  <c r="J18" i="1"/>
  <c r="M18" i="1"/>
  <c r="L8" i="1"/>
  <c r="J8" i="1"/>
  <c r="M8" i="1"/>
  <c r="L5" i="1"/>
  <c r="L44" i="1" l="1"/>
  <c r="L43" i="1"/>
  <c r="L42" i="1"/>
  <c r="L41" i="1"/>
  <c r="L37" i="1"/>
  <c r="L34" i="1"/>
  <c r="L33" i="1"/>
  <c r="L31" i="1"/>
  <c r="L30" i="1"/>
  <c r="L28" i="1"/>
  <c r="L27" i="1"/>
  <c r="L26" i="1"/>
  <c r="L25" i="1"/>
  <c r="L24" i="1"/>
  <c r="L23" i="1"/>
  <c r="L21" i="1"/>
  <c r="L20" i="1"/>
  <c r="L19" i="1"/>
  <c r="L17" i="1"/>
  <c r="L16" i="1"/>
  <c r="L15" i="1"/>
  <c r="L13" i="1"/>
  <c r="L12" i="1"/>
  <c r="L11" i="1"/>
  <c r="L10" i="1"/>
  <c r="L9" i="1"/>
  <c r="L7" i="1"/>
  <c r="L6" i="1"/>
  <c r="L4" i="1"/>
  <c r="J44" i="1"/>
  <c r="J43" i="1"/>
  <c r="J41" i="1"/>
  <c r="J37" i="1"/>
  <c r="J36" i="1"/>
  <c r="J34" i="1"/>
  <c r="J33" i="1"/>
  <c r="J31" i="1"/>
  <c r="J30" i="1"/>
  <c r="J28" i="1"/>
  <c r="J27" i="1"/>
  <c r="J26" i="1"/>
  <c r="J25" i="1"/>
  <c r="J24" i="1"/>
  <c r="J23" i="1"/>
  <c r="J21" i="1"/>
  <c r="J20" i="1"/>
  <c r="J19" i="1"/>
  <c r="J17" i="1"/>
  <c r="J16" i="1"/>
  <c r="J15" i="1"/>
  <c r="J13" i="1"/>
  <c r="J12" i="1"/>
  <c r="J11" i="1"/>
  <c r="J10" i="1"/>
  <c r="J9" i="1"/>
  <c r="J7" i="1"/>
  <c r="J6" i="1"/>
  <c r="J5" i="1"/>
  <c r="J4" i="1"/>
  <c r="L48" i="1" l="1"/>
  <c r="J48" i="1"/>
  <c r="M44" i="1"/>
  <c r="M43" i="1"/>
  <c r="M28" i="1" l="1"/>
  <c r="M21" i="1"/>
  <c r="M34" i="1"/>
  <c r="M33" i="1"/>
  <c r="M31" i="1"/>
  <c r="M26" i="1"/>
  <c r="M27" i="1"/>
  <c r="M25" i="1"/>
  <c r="M12" i="1" l="1"/>
  <c r="M42" i="1"/>
  <c r="M41" i="1"/>
  <c r="M20" i="1"/>
  <c r="M19" i="1"/>
  <c r="M17" i="1"/>
  <c r="M15" i="1"/>
  <c r="M13" i="1"/>
  <c r="M11" i="1"/>
  <c r="M10" i="1"/>
  <c r="M9" i="1"/>
  <c r="M4" i="1"/>
  <c r="M5" i="1"/>
  <c r="M6" i="1"/>
  <c r="M7" i="1"/>
  <c r="M14" i="1"/>
  <c r="M16" i="1"/>
  <c r="M22" i="1"/>
  <c r="M23" i="1"/>
  <c r="M24" i="1"/>
  <c r="N24" i="1" s="1"/>
  <c r="M29" i="1"/>
  <c r="M30" i="1"/>
  <c r="M35" i="1"/>
  <c r="M36" i="1"/>
  <c r="M37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3" i="1"/>
</calcChain>
</file>

<file path=xl/sharedStrings.xml><?xml version="1.0" encoding="utf-8"?>
<sst xmlns="http://schemas.openxmlformats.org/spreadsheetml/2006/main" count="192" uniqueCount="155">
  <si>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</si>
  <si>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</si>
  <si>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</si>
  <si>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</si>
  <si>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</si>
  <si>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</si>
  <si>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</si>
  <si>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</si>
  <si>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</si>
  <si>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</si>
  <si>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</si>
  <si>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</si>
  <si>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</si>
  <si>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</si>
  <si>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</si>
  <si>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</si>
  <si>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</si>
  <si>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</si>
  <si>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</si>
  <si>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Semiconductor</t>
  </si>
  <si>
    <t>Inductor/Transformer</t>
  </si>
  <si>
    <t>Multicomp Pro</t>
  </si>
  <si>
    <t>RES10E_v2</t>
  </si>
  <si>
    <t>R1</t>
  </si>
  <si>
    <t>Price</t>
  </si>
  <si>
    <t>total</t>
  </si>
  <si>
    <t>1+</t>
  </si>
  <si>
    <t>100+</t>
  </si>
  <si>
    <t>R2</t>
  </si>
  <si>
    <t>MCMF006FF3902A50</t>
  </si>
  <si>
    <t>R3</t>
  </si>
  <si>
    <t>39 kΩ, 600 mW, 1 %, metalfilm, axial</t>
  </si>
  <si>
    <t>1 kΩ, 600 mW, 1 %, metalfilm, axial</t>
  </si>
  <si>
    <t>MCMF006FF1001A50</t>
  </si>
  <si>
    <t>R4</t>
  </si>
  <si>
    <t>R5,R6</t>
  </si>
  <si>
    <t>R11</t>
  </si>
  <si>
    <t>TT Electronics/Welwyn</t>
  </si>
  <si>
    <t>MFP1-220K JI</t>
  </si>
  <si>
    <r>
      <t xml:space="preserve">220 kΩ, 1 W, </t>
    </r>
    <r>
      <rPr>
        <b/>
        <sz val="10"/>
        <rFont val="Arial"/>
        <family val="2"/>
      </rPr>
      <t>350 V</t>
    </r>
    <r>
      <rPr>
        <sz val="10"/>
        <rFont val="Arial"/>
        <family val="2"/>
      </rPr>
      <t>, 5 %, metalfilm, axial</t>
    </r>
  </si>
  <si>
    <t>Piher</t>
  </si>
  <si>
    <t>PT10LV10-104A2020-PM-S</t>
  </si>
  <si>
    <t>POTE_v2</t>
  </si>
  <si>
    <t>P1</t>
  </si>
  <si>
    <t>Vishay</t>
  </si>
  <si>
    <t>K221J10C0GH5UH5</t>
  </si>
  <si>
    <t>KER1E_v2</t>
  </si>
  <si>
    <t>C1</t>
  </si>
  <si>
    <t>C2</t>
  </si>
  <si>
    <t>1 µF, 50 V, 10 %, X7R, pitch 5 mm</t>
  </si>
  <si>
    <t>Murata</t>
  </si>
  <si>
    <t>RDER71H105K2M1H03A</t>
  </si>
  <si>
    <t>220 pF, 100 V, 5 %, C0G/NP0, pitch 5 mm</t>
  </si>
  <si>
    <t>MPMPP400P47J0I200</t>
  </si>
  <si>
    <t>MKT_HV1</t>
  </si>
  <si>
    <t>470 nF, 400 V, 5 %, Polypropylene, pitch 15 mm (19x9 mm max.)</t>
  </si>
  <si>
    <t>B66358G0000X197</t>
  </si>
  <si>
    <t>TDK/Epcos</t>
  </si>
  <si>
    <t>TR1</t>
  </si>
  <si>
    <t>Core ETD29, N97, Ungapped, B66358G0000X197 TDK/Epcos</t>
  </si>
  <si>
    <t>B66359W1013T001</t>
  </si>
  <si>
    <t>ETD29_200307</t>
  </si>
  <si>
    <t>Coil former, ETD29, B66359W1013T001, TDK/Epcos,*1</t>
  </si>
  <si>
    <t>*1 two pins need to be cut, see text</t>
  </si>
  <si>
    <t>Clip, B66359S2000X000, TDK/Epcos</t>
  </si>
  <si>
    <t>B66359S2000X000</t>
  </si>
  <si>
    <t>Common Mode Choke 500 µH, 1 A, 0.3 Ω, SU9V-10005 Kemet</t>
  </si>
  <si>
    <t>Kemet</t>
  </si>
  <si>
    <t>SU9V-10005</t>
  </si>
  <si>
    <t>SU9V</t>
  </si>
  <si>
    <t>L2</t>
  </si>
  <si>
    <t>Bourns</t>
  </si>
  <si>
    <t>L1</t>
  </si>
  <si>
    <t>D1,D2,D3,D4</t>
  </si>
  <si>
    <t>STMicroelectronics</t>
  </si>
  <si>
    <t>STTH1R04QRL</t>
  </si>
  <si>
    <t>DO-201AD_v2</t>
  </si>
  <si>
    <t>Multicomp</t>
  </si>
  <si>
    <t>MCL034GT</t>
  </si>
  <si>
    <t>LED</t>
  </si>
  <si>
    <t>LED, green, T-1 (3 mm)</t>
  </si>
  <si>
    <t>Texas Instruments</t>
  </si>
  <si>
    <t>UCC28089D</t>
  </si>
  <si>
    <t>SO8_v2</t>
  </si>
  <si>
    <t>IC1</t>
  </si>
  <si>
    <t>UCC28089D, SOIC-8</t>
  </si>
  <si>
    <t>Phoenix Contact</t>
  </si>
  <si>
    <t>MKDSN 1,5/2-5,08</t>
  </si>
  <si>
    <t>K1</t>
  </si>
  <si>
    <t>GMKDS 3/2-7,62</t>
  </si>
  <si>
    <t>K2</t>
  </si>
  <si>
    <t>Electrical Insulation Tape, Polyester Film, 3M 1350 12 MM</t>
  </si>
  <si>
    <t>3M</t>
  </si>
  <si>
    <t>1350 12MM</t>
  </si>
  <si>
    <t>Pro Power</t>
  </si>
  <si>
    <t>Total</t>
  </si>
  <si>
    <t>LEDEV</t>
  </si>
  <si>
    <t>2-CONNECT-S</t>
  </si>
  <si>
    <t>2-CONNECT-L_v2</t>
  </si>
  <si>
    <t>47 kΩ, 600 mW, 1 %, metalfilm, axial</t>
  </si>
  <si>
    <t>MCMF006FF4702A50</t>
  </si>
  <si>
    <t>MCMF006FF1501A50</t>
  </si>
  <si>
    <t>1.5 kΩ, 600 mW, 1 %, metalfilm, axial</t>
  </si>
  <si>
    <t>22 Ω, 600 mW, 1 %, metalfilm, axial</t>
  </si>
  <si>
    <t>MCMF006FF220JA50</t>
  </si>
  <si>
    <t>R7,R8</t>
  </si>
  <si>
    <t>R9,R10</t>
  </si>
  <si>
    <t>100 Ω, 1 W, 5 %, wirewound, axial</t>
  </si>
  <si>
    <t>MCKNP01SJ0101A10</t>
  </si>
  <si>
    <t>RES_1W_SMALL_2</t>
  </si>
  <si>
    <t>RES_1W_v2</t>
  </si>
  <si>
    <t>150 pF, 100 V, 5 %, C0G/NP0, pitch 5 mm</t>
  </si>
  <si>
    <t>RDE5C2A151J0M1H03A</t>
  </si>
  <si>
    <t>4.7 nF, 50 V, 10 %, X7R, pitch 5 mm</t>
  </si>
  <si>
    <t>MC0805B472K500A5.08MM</t>
  </si>
  <si>
    <t>A750KS227M1EAAE015</t>
  </si>
  <si>
    <t>220 µF, 25 V, 20 %, Polymer Aluminum, pitch 3.5 mm, D 8 mm, ESR 15 mΩ</t>
  </si>
  <si>
    <t>RLB0913-2R2K</t>
  </si>
  <si>
    <t>RLB0913</t>
  </si>
  <si>
    <t>2.2 µH, 10 %, 5.6 ARMS, 21 mΩ, pitch 5 mm, D 8.5 mm max, RLB0913-2R2K Bourns</t>
  </si>
  <si>
    <t>TK30A06N1, TO-220SIS, 60V, 30 A, 15 mΩ</t>
  </si>
  <si>
    <t>Toshiba</t>
  </si>
  <si>
    <t>TK30A06N1,S4X</t>
  </si>
  <si>
    <t>TO220E4</t>
  </si>
  <si>
    <t>T1,T2</t>
  </si>
  <si>
    <t>891-2951</t>
  </si>
  <si>
    <t>MCKNP01SJ015KA10</t>
  </si>
  <si>
    <t>0.15 Ω, 1 W, 5 %, wirewound, axial</t>
  </si>
  <si>
    <t>C3,C4,C8</t>
  </si>
  <si>
    <t>C5,C6</t>
  </si>
  <si>
    <t>C7</t>
  </si>
  <si>
    <t>ELCO3ER_3.5mm</t>
  </si>
  <si>
    <t>C9,C10</t>
  </si>
  <si>
    <t>2-way terminal block, pitch 5.08 mm, Phoenix Contact MKDSN 1,5/2-5,08, 13.5A/250V</t>
  </si>
  <si>
    <t>3-way terminal block, pitch 7.68 mm, Phoenix Contact GMKDS 3/2-7,62, 24A/500V</t>
  </si>
  <si>
    <t>Cartridge fuse, 5x20 mm, 5 A time delay</t>
  </si>
  <si>
    <t>Camdenboss</t>
  </si>
  <si>
    <t>CFB0520T/5</t>
  </si>
  <si>
    <t>PCB-FUSE1</t>
  </si>
  <si>
    <t>F1</t>
  </si>
  <si>
    <t>Fuse holder for cartridge fuse 5x20mm, 500V/10A</t>
  </si>
  <si>
    <t>Schurter</t>
  </si>
  <si>
    <t>0031.8201</t>
  </si>
  <si>
    <t>Cover for fuseholder</t>
  </si>
  <si>
    <t>0853.0551</t>
  </si>
  <si>
    <t>100 kΩ, 150 mW, 20 %, 1 turn, trimmer, top adjust</t>
  </si>
  <si>
    <t>STFE 18 CLR</t>
  </si>
  <si>
    <t>ECW0.71</t>
  </si>
  <si>
    <t>Copper wire, 0.71 mm for all windings, 49 turns in total, 3 meter</t>
  </si>
  <si>
    <t>prices copper wire calculated from spool with 140 m</t>
  </si>
  <si>
    <t>PTFE protective sleeving, internal diam. 1.02 mm min. , Pro Power STFE 18 CLR, 10 cm</t>
  </si>
  <si>
    <t>PCB 200307-1 v1.1</t>
  </si>
  <si>
    <t>BOM::200307-1::12V-200V DC-DC Converter Module::v1.1</t>
  </si>
  <si>
    <t>400 V/1 A, 1.25 V, 30 ns, STTH1R04QRL STMicroelectronics, DO-15</t>
  </si>
  <si>
    <t xml:space="preserve">price protective sleeving calculated 10 cm of 5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</si>
</sst>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0" fillId="0" borderId="0" xfId="0" applyNumberFormat="1"/>
    <xf numFmtId="49" fontId="0" fillId="0" borderId="0" xfId="0" applyNumberFormat="1" applyFont="1" applyAlignment="1">
      <alignment wrapText="1"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3"/>
  <sheetViews>
    <sheetView tabSelected="1" topLeftCell="A16" workbookViewId="0">
      <selection activeCell="C41" sqref="C41"/>
    </sheetView>
  </sheetViews>
  <sheetFormatPr defaultColWidth="11.5703125" defaultRowHeight="12.75" x14ac:dyDescent="0.2"/>
  <cols>
    <col min="1" max="1" width="73.85546875" style="1" bestFit="1" customWidth="1"/>
    <col min="2" max="2" width="20.28515625" style="1" bestFit="1" customWidth="1"/>
    <col min="3" max="3" width="24.140625" style="1" bestFit="1" customWidth="1"/>
    <col min="4" max="4" width="17.42578125" style="1" customWidth="1"/>
    <col min="5" max="5" width="17.28515625" style="1" bestFit="1" customWidth="1"/>
    <col min="6" max="6" width="6" style="2" bestFit="1" customWidth="1"/>
    <col min="7" max="7" width="10.28515625" style="2" bestFit="1" customWidth="1"/>
    <col min="8" max="12" width="11.5703125" style="2"/>
    <col min="13" max="13" width="80.42578125" style="2" bestFit="1" customWidth="1"/>
    <col min="14" max="14" width="48.7109375" style="2" customWidth="1"/>
    <col min="15" max="16384" width="11.5703125" style="2"/>
  </cols>
  <sheetData>
    <row r="1" spans="1:14" s="3" customFormat="1" ht="20.25" x14ac:dyDescent="0.3">
      <c r="A1" s="23" t="s">
        <v>152</v>
      </c>
      <c r="B1" s="23"/>
      <c r="C1" s="23"/>
      <c r="D1" s="23"/>
      <c r="E1" s="23"/>
      <c r="F1" s="23"/>
      <c r="J1" s="3" t="s">
        <v>24</v>
      </c>
      <c r="L1" s="3" t="s">
        <v>24</v>
      </c>
      <c r="N1" s="20" t="s">
        <v>16</v>
      </c>
    </row>
    <row r="2" spans="1:14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5</v>
      </c>
      <c r="H2" s="3" t="s">
        <v>15</v>
      </c>
      <c r="I2" s="3" t="s">
        <v>24</v>
      </c>
      <c r="J2" s="3" t="s">
        <v>25</v>
      </c>
      <c r="K2" s="3" t="s">
        <v>24</v>
      </c>
      <c r="L2" s="3" t="s">
        <v>25</v>
      </c>
      <c r="M2" s="3" t="s">
        <v>17</v>
      </c>
      <c r="N2" s="19" t="s">
        <v>18</v>
      </c>
    </row>
    <row r="3" spans="1:14" s="17" customFormat="1" ht="15" x14ac:dyDescent="0.2">
      <c r="A3" s="16" t="s">
        <v>6</v>
      </c>
      <c r="B3" s="16"/>
      <c r="C3" s="16"/>
      <c r="D3" s="16"/>
      <c r="E3" s="16"/>
      <c r="F3" s="17">
        <f>SUM(F4:F13)</f>
        <v>12</v>
      </c>
      <c r="I3" s="17" t="s">
        <v>26</v>
      </c>
      <c r="J3" s="17" t="s">
        <v>26</v>
      </c>
      <c r="K3" s="17" t="s">
        <v>27</v>
      </c>
      <c r="L3" s="17" t="s">
        <v>27</v>
      </c>
      <c r="M3" s="18" t="str">
        <f t="shared" ref="M3:M42" si="0">CONCATENATE(E3,IF(ISBLANK(E3),""," = "),A3)</f>
        <v>Resistor</v>
      </c>
      <c r="N3" s="17" t="str">
        <f>M3</f>
        <v>Resistor</v>
      </c>
    </row>
    <row r="4" spans="1:14" ht="15" x14ac:dyDescent="0.2">
      <c r="A4" s="1" t="s">
        <v>99</v>
      </c>
      <c r="B4" s="1" t="s">
        <v>21</v>
      </c>
      <c r="C4" t="s">
        <v>100</v>
      </c>
      <c r="D4" s="1" t="s">
        <v>22</v>
      </c>
      <c r="E4" s="1" t="s">
        <v>23</v>
      </c>
      <c r="F4" s="2">
        <v>1</v>
      </c>
      <c r="G4">
        <v>2401798</v>
      </c>
      <c r="I4" s="2">
        <v>3.3300000000000003E-2</v>
      </c>
      <c r="J4" s="2">
        <f t="shared" ref="J4:J13" si="1">PRODUCT(F4,I4)</f>
        <v>3.3300000000000003E-2</v>
      </c>
      <c r="K4" s="2">
        <v>2.5399999999999999E-2</v>
      </c>
      <c r="L4" s="2">
        <f t="shared" ref="L4:L13" si="2">PRODUCT(F4,K4)</f>
        <v>2.5399999999999999E-2</v>
      </c>
      <c r="M4" s="15" t="str">
        <f t="shared" si="0"/>
        <v>R1 = 47 kΩ, 600 mW, 1 %, metalfilm, axial</v>
      </c>
      <c r="N4" s="2" t="str">
        <f t="shared" ref="N4:N46" si="3">M4</f>
        <v>R1 = 47 kΩ, 600 mW, 1 %, metalfilm, axial</v>
      </c>
    </row>
    <row r="5" spans="1:14" ht="15" x14ac:dyDescent="0.2">
      <c r="A5" s="1" t="s">
        <v>102</v>
      </c>
      <c r="B5" s="1" t="s">
        <v>21</v>
      </c>
      <c r="C5" t="s">
        <v>101</v>
      </c>
      <c r="D5" s="1" t="s">
        <v>22</v>
      </c>
      <c r="E5" s="1" t="s">
        <v>28</v>
      </c>
      <c r="F5" s="2">
        <v>1</v>
      </c>
      <c r="G5">
        <v>2401758</v>
      </c>
      <c r="I5" s="2">
        <v>3.2899999999999999E-2</v>
      </c>
      <c r="J5" s="2">
        <f t="shared" si="1"/>
        <v>3.2899999999999999E-2</v>
      </c>
      <c r="K5" s="2">
        <v>2.53E-2</v>
      </c>
      <c r="L5" s="2">
        <f t="shared" si="2"/>
        <v>2.53E-2</v>
      </c>
      <c r="M5" s="15" t="str">
        <f t="shared" si="0"/>
        <v>R2 = 1.5 kΩ, 600 mW, 1 %, metalfilm, axial</v>
      </c>
      <c r="N5" s="2" t="str">
        <f t="shared" si="3"/>
        <v>R2 = 1.5 kΩ, 600 mW, 1 %, metalfilm, axial</v>
      </c>
    </row>
    <row r="6" spans="1:14" ht="15" x14ac:dyDescent="0.2">
      <c r="A6" s="1" t="s">
        <v>31</v>
      </c>
      <c r="B6" s="1" t="s">
        <v>21</v>
      </c>
      <c r="C6" t="s">
        <v>29</v>
      </c>
      <c r="D6" s="1" t="s">
        <v>22</v>
      </c>
      <c r="E6" s="1" t="s">
        <v>30</v>
      </c>
      <c r="F6" s="2">
        <v>1</v>
      </c>
      <c r="G6">
        <v>2401796</v>
      </c>
      <c r="I6" s="2">
        <v>3.1699999999999999E-2</v>
      </c>
      <c r="J6" s="2">
        <f t="shared" si="1"/>
        <v>3.1699999999999999E-2</v>
      </c>
      <c r="K6" s="2">
        <v>2.4299999999999999E-2</v>
      </c>
      <c r="L6" s="2">
        <f t="shared" si="2"/>
        <v>2.4299999999999999E-2</v>
      </c>
      <c r="M6" s="15" t="str">
        <f t="shared" si="0"/>
        <v>R3 = 39 kΩ, 600 mW, 1 %, metalfilm, axial</v>
      </c>
      <c r="N6" s="2" t="str">
        <f t="shared" si="3"/>
        <v>R3 = 39 kΩ, 600 mW, 1 %, metalfilm, axial</v>
      </c>
    </row>
    <row r="7" spans="1:14" ht="15" x14ac:dyDescent="0.2">
      <c r="A7" s="1" t="s">
        <v>32</v>
      </c>
      <c r="B7" s="1" t="s">
        <v>21</v>
      </c>
      <c r="C7" t="s">
        <v>33</v>
      </c>
      <c r="D7" s="1" t="s">
        <v>22</v>
      </c>
      <c r="E7" s="1" t="s">
        <v>34</v>
      </c>
      <c r="F7" s="2">
        <v>1</v>
      </c>
      <c r="G7">
        <v>2401753</v>
      </c>
      <c r="I7" s="2">
        <v>3.3300000000000003E-2</v>
      </c>
      <c r="J7" s="2">
        <f t="shared" si="1"/>
        <v>3.3300000000000003E-2</v>
      </c>
      <c r="K7" s="2">
        <v>2.5499999999999998E-2</v>
      </c>
      <c r="L7" s="2">
        <f t="shared" si="2"/>
        <v>2.5499999999999998E-2</v>
      </c>
      <c r="M7" s="15" t="str">
        <f t="shared" si="0"/>
        <v>R4 = 1 kΩ, 600 mW, 1 %, metalfilm, axial</v>
      </c>
      <c r="N7" s="2" t="str">
        <f t="shared" si="3"/>
        <v>R4 = 1 kΩ, 600 mW, 1 %, metalfilm, axial</v>
      </c>
    </row>
    <row r="8" spans="1:14" x14ac:dyDescent="0.2">
      <c r="A8" s="1" t="s">
        <v>103</v>
      </c>
      <c r="B8" s="1" t="s">
        <v>21</v>
      </c>
      <c r="C8" s="2" t="s">
        <v>104</v>
      </c>
      <c r="D8" s="1" t="s">
        <v>22</v>
      </c>
      <c r="E8" s="1" t="s">
        <v>35</v>
      </c>
      <c r="F8" s="2">
        <v>2</v>
      </c>
      <c r="G8" s="2">
        <v>2401709</v>
      </c>
      <c r="I8" s="2">
        <v>3.1199999999999999E-2</v>
      </c>
      <c r="J8" s="2">
        <f t="shared" si="1"/>
        <v>6.2399999999999997E-2</v>
      </c>
      <c r="K8" s="2">
        <v>2.6700000000000002E-2</v>
      </c>
      <c r="L8" s="2">
        <f t="shared" si="2"/>
        <v>5.3400000000000003E-2</v>
      </c>
      <c r="M8" s="2" t="str">
        <f t="shared" si="0"/>
        <v>R5,R6 = 22 Ω, 600 mW, 1 %, metalfilm, axial</v>
      </c>
      <c r="N8" s="2" t="str">
        <f t="shared" si="3"/>
        <v>R5,R6 = 22 Ω, 600 mW, 1 %, metalfilm, axial</v>
      </c>
    </row>
    <row r="9" spans="1:14" ht="15" x14ac:dyDescent="0.2">
      <c r="A9" s="1" t="s">
        <v>127</v>
      </c>
      <c r="B9" s="1" t="s">
        <v>21</v>
      </c>
      <c r="C9" t="s">
        <v>126</v>
      </c>
      <c r="D9" s="1" t="s">
        <v>109</v>
      </c>
      <c r="E9" s="1" t="s">
        <v>105</v>
      </c>
      <c r="F9" s="2">
        <v>2</v>
      </c>
      <c r="G9">
        <v>1903701</v>
      </c>
      <c r="I9" s="2">
        <v>9.3399999999999997E-2</v>
      </c>
      <c r="J9" s="2">
        <f t="shared" si="1"/>
        <v>0.18679999999999999</v>
      </c>
      <c r="K9" s="2">
        <v>6.1199999999999997E-2</v>
      </c>
      <c r="L9" s="2">
        <f t="shared" si="2"/>
        <v>0.12239999999999999</v>
      </c>
      <c r="M9" s="15" t="str">
        <f t="shared" si="0"/>
        <v>R7,R8 = 0.15 Ω, 1 W, 5 %, wirewound, axial</v>
      </c>
      <c r="N9" s="2" t="str">
        <f t="shared" si="3"/>
        <v>R7,R8 = 0.15 Ω, 1 W, 5 %, wirewound, axial</v>
      </c>
    </row>
    <row r="10" spans="1:14" ht="15" x14ac:dyDescent="0.2">
      <c r="A10" s="1" t="s">
        <v>107</v>
      </c>
      <c r="B10" s="1" t="s">
        <v>21</v>
      </c>
      <c r="C10" t="s">
        <v>108</v>
      </c>
      <c r="D10" s="1" t="s">
        <v>109</v>
      </c>
      <c r="E10" s="1" t="s">
        <v>106</v>
      </c>
      <c r="F10" s="2">
        <v>2</v>
      </c>
      <c r="G10">
        <v>1903732</v>
      </c>
      <c r="I10" s="2">
        <v>0.112</v>
      </c>
      <c r="J10" s="2">
        <f t="shared" si="1"/>
        <v>0.224</v>
      </c>
      <c r="K10" s="2">
        <v>7.3400000000000007E-2</v>
      </c>
      <c r="L10" s="2">
        <f t="shared" si="2"/>
        <v>0.14680000000000001</v>
      </c>
      <c r="M10" s="15" t="str">
        <f t="shared" si="0"/>
        <v>R9,R10 = 100 Ω, 1 W, 5 %, wirewound, axial</v>
      </c>
      <c r="N10" s="2" t="str">
        <f t="shared" si="3"/>
        <v>R9,R10 = 100 Ω, 1 W, 5 %, wirewound, axial</v>
      </c>
    </row>
    <row r="11" spans="1:14" ht="15" x14ac:dyDescent="0.2">
      <c r="A11" s="1" t="s">
        <v>39</v>
      </c>
      <c r="B11" s="1" t="s">
        <v>37</v>
      </c>
      <c r="C11" t="s">
        <v>38</v>
      </c>
      <c r="D11" s="1" t="s">
        <v>110</v>
      </c>
      <c r="E11" s="1" t="s">
        <v>36</v>
      </c>
      <c r="F11" s="2">
        <v>1</v>
      </c>
      <c r="G11">
        <v>1565363</v>
      </c>
      <c r="I11" s="2">
        <v>0.11899999999999999</v>
      </c>
      <c r="J11" s="2">
        <f t="shared" si="1"/>
        <v>0.11899999999999999</v>
      </c>
      <c r="K11" s="2">
        <v>8.09E-2</v>
      </c>
      <c r="L11" s="2">
        <f t="shared" si="2"/>
        <v>8.09E-2</v>
      </c>
      <c r="M11" s="15" t="str">
        <f t="shared" si="0"/>
        <v>R11 = 220 kΩ, 1 W, 350 V, 5 %, metalfilm, axial</v>
      </c>
      <c r="N11" s="2" t="str">
        <f t="shared" si="3"/>
        <v>R11 = 220 kΩ, 1 W, 350 V, 5 %, metalfilm, axial</v>
      </c>
    </row>
    <row r="12" spans="1:14" ht="15" x14ac:dyDescent="0.2">
      <c r="A12" s="1" t="s">
        <v>145</v>
      </c>
      <c r="B12" s="1" t="s">
        <v>40</v>
      </c>
      <c r="C12" t="s">
        <v>41</v>
      </c>
      <c r="D12" s="1" t="s">
        <v>42</v>
      </c>
      <c r="E12" s="1" t="s">
        <v>43</v>
      </c>
      <c r="F12" s="2">
        <v>1</v>
      </c>
      <c r="G12">
        <v>3128459</v>
      </c>
      <c r="I12" s="2">
        <v>0.79400000000000004</v>
      </c>
      <c r="J12" s="2">
        <f t="shared" si="1"/>
        <v>0.79400000000000004</v>
      </c>
      <c r="K12" s="2">
        <v>0.35199999999999998</v>
      </c>
      <c r="L12" s="2">
        <f t="shared" si="2"/>
        <v>0.35199999999999998</v>
      </c>
      <c r="M12" s="15" t="str">
        <f t="shared" si="0"/>
        <v>P1 = 100 kΩ, 150 mW, 20 %, 1 turn, trimmer, top adjust</v>
      </c>
      <c r="N12" s="2" t="str">
        <f t="shared" si="3"/>
        <v>P1 = 100 kΩ, 150 mW, 20 %, 1 turn, trimmer, top adjust</v>
      </c>
    </row>
    <row r="13" spans="1:14" ht="15" x14ac:dyDescent="0.2">
      <c r="C13"/>
      <c r="G13"/>
      <c r="J13" s="2">
        <f t="shared" si="1"/>
        <v>0</v>
      </c>
      <c r="L13" s="2">
        <f t="shared" si="2"/>
        <v>0</v>
      </c>
      <c r="M13" s="15" t="str">
        <f t="shared" si="0"/>
        <v/>
      </c>
      <c r="N13" s="2" t="str">
        <f t="shared" si="3"/>
        <v/>
      </c>
    </row>
    <row r="14" spans="1:14" s="17" customFormat="1" ht="15" x14ac:dyDescent="0.2">
      <c r="A14" s="16" t="s">
        <v>7</v>
      </c>
      <c r="B14" s="16"/>
      <c r="C14" s="16"/>
      <c r="D14" s="16"/>
      <c r="E14" s="16"/>
      <c r="F14" s="17">
        <f>SUM(F15:F20)</f>
        <v>10</v>
      </c>
      <c r="M14" s="18" t="str">
        <f t="shared" si="0"/>
        <v>Capacitor</v>
      </c>
      <c r="N14" s="17" t="str">
        <f t="shared" si="3"/>
        <v>Capacitor</v>
      </c>
    </row>
    <row r="15" spans="1:14" ht="15" x14ac:dyDescent="0.2">
      <c r="A15" s="1" t="s">
        <v>111</v>
      </c>
      <c r="B15" s="1" t="s">
        <v>50</v>
      </c>
      <c r="C15" t="s">
        <v>112</v>
      </c>
      <c r="D15" s="1" t="s">
        <v>46</v>
      </c>
      <c r="E15" s="1" t="s">
        <v>47</v>
      </c>
      <c r="F15" s="2">
        <v>1</v>
      </c>
      <c r="G15">
        <v>2990782</v>
      </c>
      <c r="I15" s="2">
        <v>0.20499999999999999</v>
      </c>
      <c r="J15" s="2">
        <f t="shared" ref="J15:J21" si="4">PRODUCT(F15,I15)</f>
        <v>0.20499999999999999</v>
      </c>
      <c r="K15" s="2">
        <v>0.154</v>
      </c>
      <c r="L15" s="2">
        <f t="shared" ref="L15:L21" si="5">PRODUCT(F15,K15)</f>
        <v>0.154</v>
      </c>
      <c r="M15" s="15" t="str">
        <f t="shared" si="0"/>
        <v>C1 = 150 pF, 100 V, 5 %, C0G/NP0, pitch 5 mm</v>
      </c>
      <c r="N15" s="2" t="str">
        <f t="shared" si="3"/>
        <v>C1 = 150 pF, 100 V, 5 %, C0G/NP0, pitch 5 mm</v>
      </c>
    </row>
    <row r="16" spans="1:14" ht="15" x14ac:dyDescent="0.2">
      <c r="A16" s="1" t="s">
        <v>113</v>
      </c>
      <c r="B16" s="1" t="s">
        <v>44</v>
      </c>
      <c r="C16" t="s">
        <v>114</v>
      </c>
      <c r="D16" s="1" t="s">
        <v>46</v>
      </c>
      <c r="E16" s="1" t="s">
        <v>48</v>
      </c>
      <c r="F16" s="2">
        <v>1</v>
      </c>
      <c r="G16">
        <v>2395775</v>
      </c>
      <c r="I16" s="2">
        <v>0.21199999999999999</v>
      </c>
      <c r="J16" s="2">
        <f t="shared" si="4"/>
        <v>0.21199999999999999</v>
      </c>
      <c r="K16" s="2">
        <v>9.11E-2</v>
      </c>
      <c r="L16" s="2">
        <f t="shared" si="5"/>
        <v>9.11E-2</v>
      </c>
      <c r="M16" s="15" t="str">
        <f t="shared" si="0"/>
        <v>C2 = 4.7 nF, 50 V, 10 %, X7R, pitch 5 mm</v>
      </c>
      <c r="N16" s="2" t="str">
        <f t="shared" si="3"/>
        <v>C2 = 4.7 nF, 50 V, 10 %, X7R, pitch 5 mm</v>
      </c>
    </row>
    <row r="17" spans="1:14" ht="15" x14ac:dyDescent="0.2">
      <c r="A17" s="1" t="s">
        <v>49</v>
      </c>
      <c r="B17" s="1" t="s">
        <v>50</v>
      </c>
      <c r="C17" t="s">
        <v>51</v>
      </c>
      <c r="D17" s="1" t="s">
        <v>46</v>
      </c>
      <c r="E17" s="1" t="s">
        <v>128</v>
      </c>
      <c r="F17" s="2">
        <v>3</v>
      </c>
      <c r="G17">
        <v>2990801</v>
      </c>
      <c r="I17" s="2">
        <v>0.41899999999999998</v>
      </c>
      <c r="J17" s="2">
        <f t="shared" si="4"/>
        <v>1.2569999999999999</v>
      </c>
      <c r="K17" s="2">
        <v>0.26100000000000001</v>
      </c>
      <c r="L17" s="2">
        <f t="shared" si="5"/>
        <v>0.78300000000000003</v>
      </c>
      <c r="M17" s="15" t="str">
        <f t="shared" si="0"/>
        <v>C3,C4,C8 = 1 µF, 50 V, 10 %, X7R, pitch 5 mm</v>
      </c>
      <c r="N17" s="2" t="str">
        <f t="shared" si="3"/>
        <v>C3,C4,C8 = 1 µF, 50 V, 10 %, X7R, pitch 5 mm</v>
      </c>
    </row>
    <row r="18" spans="1:14" ht="15" x14ac:dyDescent="0.2">
      <c r="A18" s="1" t="s">
        <v>52</v>
      </c>
      <c r="B18" s="1" t="s">
        <v>44</v>
      </c>
      <c r="C18" t="s">
        <v>45</v>
      </c>
      <c r="D18" s="1" t="s">
        <v>46</v>
      </c>
      <c r="E18" s="1" t="s">
        <v>129</v>
      </c>
      <c r="F18" s="2">
        <v>2</v>
      </c>
      <c r="G18">
        <v>2860112</v>
      </c>
      <c r="I18" s="2">
        <v>0.13900000000000001</v>
      </c>
      <c r="J18" s="2">
        <f t="shared" si="4"/>
        <v>0.27800000000000002</v>
      </c>
      <c r="K18" s="2">
        <v>7.5499999999999998E-2</v>
      </c>
      <c r="L18" s="2">
        <f t="shared" si="5"/>
        <v>0.151</v>
      </c>
      <c r="M18" s="15" t="str">
        <f t="shared" si="0"/>
        <v>C5,C6 = 220 pF, 100 V, 5 %, C0G/NP0, pitch 5 mm</v>
      </c>
      <c r="N18" s="2" t="str">
        <f t="shared" si="3"/>
        <v>C5,C6 = 220 pF, 100 V, 5 %, C0G/NP0, pitch 5 mm</v>
      </c>
    </row>
    <row r="19" spans="1:14" ht="15" x14ac:dyDescent="0.2">
      <c r="A19" s="1" t="s">
        <v>116</v>
      </c>
      <c r="B19" s="1" t="s">
        <v>67</v>
      </c>
      <c r="C19" t="s">
        <v>115</v>
      </c>
      <c r="D19" s="1" t="s">
        <v>131</v>
      </c>
      <c r="E19" s="1" t="s">
        <v>130</v>
      </c>
      <c r="F19" s="2">
        <v>1</v>
      </c>
      <c r="G19">
        <v>2614028</v>
      </c>
      <c r="I19" s="2">
        <v>0.76300000000000001</v>
      </c>
      <c r="J19" s="2">
        <f t="shared" si="4"/>
        <v>0.76300000000000001</v>
      </c>
      <c r="K19" s="2">
        <v>0.27200000000000002</v>
      </c>
      <c r="L19" s="2">
        <f t="shared" si="5"/>
        <v>0.27200000000000002</v>
      </c>
      <c r="M19" s="15" t="str">
        <f t="shared" si="0"/>
        <v>C7 = 220 µF, 25 V, 20 %, Polymer Aluminum, pitch 3.5 mm, D 8 mm, ESR 15 mΩ</v>
      </c>
      <c r="N19" s="2" t="str">
        <f t="shared" si="3"/>
        <v>C7 = 220 µF, 25 V, 20 %, Polymer Aluminum, pitch 3.5 mm, D 8 mm, ESR 15 mΩ</v>
      </c>
    </row>
    <row r="20" spans="1:14" ht="15" x14ac:dyDescent="0.2">
      <c r="A20" s="1" t="s">
        <v>55</v>
      </c>
      <c r="B20" s="1" t="s">
        <v>21</v>
      </c>
      <c r="C20" t="s">
        <v>53</v>
      </c>
      <c r="D20" s="1" t="s">
        <v>54</v>
      </c>
      <c r="E20" s="1" t="s">
        <v>132</v>
      </c>
      <c r="F20" s="2">
        <v>2</v>
      </c>
      <c r="G20">
        <v>3106477</v>
      </c>
      <c r="I20" s="2">
        <v>0.499</v>
      </c>
      <c r="J20" s="2">
        <f t="shared" si="4"/>
        <v>0.998</v>
      </c>
      <c r="K20" s="2">
        <v>0.16</v>
      </c>
      <c r="L20" s="2">
        <f t="shared" si="5"/>
        <v>0.32</v>
      </c>
      <c r="M20" s="15" t="str">
        <f t="shared" si="0"/>
        <v>C9,C10 = 470 nF, 400 V, 5 %, Polypropylene, pitch 15 mm (19x9 mm max.)</v>
      </c>
      <c r="N20" s="2" t="str">
        <f t="shared" si="3"/>
        <v>C9,C10 = 470 nF, 400 V, 5 %, Polypropylene, pitch 15 mm (19x9 mm max.)</v>
      </c>
    </row>
    <row r="21" spans="1:14" ht="15" x14ac:dyDescent="0.2">
      <c r="C21"/>
      <c r="G21"/>
      <c r="J21" s="2">
        <f t="shared" si="4"/>
        <v>0</v>
      </c>
      <c r="L21" s="2">
        <f t="shared" si="5"/>
        <v>0</v>
      </c>
      <c r="M21" s="15" t="str">
        <f t="shared" si="0"/>
        <v/>
      </c>
      <c r="N21" s="2" t="str">
        <f t="shared" si="3"/>
        <v/>
      </c>
    </row>
    <row r="22" spans="1:14" s="6" customFormat="1" ht="15" x14ac:dyDescent="0.2">
      <c r="A22" s="5" t="s">
        <v>20</v>
      </c>
      <c r="B22" s="5"/>
      <c r="C22" s="5"/>
      <c r="D22" s="5"/>
      <c r="E22" s="5"/>
      <c r="F22" s="6">
        <f>SUM(F23:F28)</f>
        <v>7</v>
      </c>
      <c r="M22" s="18" t="str">
        <f t="shared" si="0"/>
        <v>Inductor/Transformer</v>
      </c>
      <c r="N22" s="6" t="str">
        <f t="shared" si="3"/>
        <v>Inductor/Transformer</v>
      </c>
    </row>
    <row r="23" spans="1:14" ht="15" x14ac:dyDescent="0.2">
      <c r="A23" s="1" t="s">
        <v>59</v>
      </c>
      <c r="B23" s="1" t="s">
        <v>57</v>
      </c>
      <c r="C23" t="s">
        <v>56</v>
      </c>
      <c r="E23" s="1" t="s">
        <v>58</v>
      </c>
      <c r="F23" s="2">
        <v>2</v>
      </c>
      <c r="G23">
        <v>1422745</v>
      </c>
      <c r="I23" s="2">
        <v>1.26</v>
      </c>
      <c r="J23" s="2">
        <f t="shared" ref="J23:J28" si="6">PRODUCT(F23,I23)</f>
        <v>2.52</v>
      </c>
      <c r="K23" s="2">
        <v>0.72799999999999998</v>
      </c>
      <c r="L23" s="2">
        <f t="shared" ref="L23:L28" si="7">PRODUCT(F23,K23)</f>
        <v>1.456</v>
      </c>
      <c r="M23" s="15" t="str">
        <f t="shared" si="0"/>
        <v>TR1 = Core ETD29, N97, Ungapped, B66358G0000X197 TDK/Epcos</v>
      </c>
      <c r="N23" s="2" t="str">
        <f t="shared" si="3"/>
        <v>TR1 = Core ETD29, N97, Ungapped, B66358G0000X197 TDK/Epcos</v>
      </c>
    </row>
    <row r="24" spans="1:14" ht="15" x14ac:dyDescent="0.2">
      <c r="A24" s="1" t="s">
        <v>62</v>
      </c>
      <c r="B24" s="1" t="s">
        <v>57</v>
      </c>
      <c r="C24" t="s">
        <v>60</v>
      </c>
      <c r="D24" s="1" t="s">
        <v>61</v>
      </c>
      <c r="E24" s="1" t="s">
        <v>58</v>
      </c>
      <c r="F24" s="2">
        <v>1</v>
      </c>
      <c r="G24" s="2">
        <v>1422746</v>
      </c>
      <c r="I24" s="2">
        <v>1.79</v>
      </c>
      <c r="J24" s="2">
        <f t="shared" si="6"/>
        <v>1.79</v>
      </c>
      <c r="K24" s="2">
        <v>1.04</v>
      </c>
      <c r="L24" s="2">
        <f t="shared" si="7"/>
        <v>1.04</v>
      </c>
      <c r="M24" s="15" t="str">
        <f t="shared" si="0"/>
        <v>TR1 = Coil former, ETD29, B66359W1013T001, TDK/Epcos,*1</v>
      </c>
      <c r="N24" s="2" t="str">
        <f t="shared" si="3"/>
        <v>TR1 = Coil former, ETD29, B66359W1013T001, TDK/Epcos,*1</v>
      </c>
    </row>
    <row r="25" spans="1:14" ht="15" x14ac:dyDescent="0.2">
      <c r="A25" s="1" t="s">
        <v>64</v>
      </c>
      <c r="B25" s="1" t="s">
        <v>57</v>
      </c>
      <c r="C25" s="1" t="s">
        <v>65</v>
      </c>
      <c r="E25" s="1" t="s">
        <v>58</v>
      </c>
      <c r="F25" s="2">
        <v>2</v>
      </c>
      <c r="G25" s="2">
        <v>2355037</v>
      </c>
      <c r="I25" s="2">
        <v>0.52300000000000002</v>
      </c>
      <c r="J25" s="2">
        <f t="shared" si="6"/>
        <v>1.046</v>
      </c>
      <c r="K25" s="2">
        <v>0.28199999999999997</v>
      </c>
      <c r="L25" s="2">
        <f t="shared" si="7"/>
        <v>0.56399999999999995</v>
      </c>
      <c r="M25" s="15" t="str">
        <f t="shared" si="0"/>
        <v>TR1 = Clip, B66359S2000X000, TDK/Epcos</v>
      </c>
      <c r="N25" s="2" t="str">
        <f t="shared" si="3"/>
        <v>TR1 = Clip, B66359S2000X000, TDK/Epcos</v>
      </c>
    </row>
    <row r="26" spans="1:14" ht="15" x14ac:dyDescent="0.2">
      <c r="A26" s="1" t="s">
        <v>119</v>
      </c>
      <c r="B26" s="1" t="s">
        <v>71</v>
      </c>
      <c r="C26" t="s">
        <v>117</v>
      </c>
      <c r="D26" s="1" t="s">
        <v>118</v>
      </c>
      <c r="E26" s="1" t="s">
        <v>72</v>
      </c>
      <c r="F26" s="2">
        <v>1</v>
      </c>
      <c r="G26">
        <v>2725241</v>
      </c>
      <c r="I26" s="2">
        <v>0.51500000000000001</v>
      </c>
      <c r="J26" s="2">
        <f t="shared" si="6"/>
        <v>0.51500000000000001</v>
      </c>
      <c r="K26" s="2">
        <v>0.29899999999999999</v>
      </c>
      <c r="L26" s="2">
        <f t="shared" si="7"/>
        <v>0.29899999999999999</v>
      </c>
      <c r="M26" s="15" t="str">
        <f t="shared" si="0"/>
        <v>L1 = 2.2 µH, 10 %, 5.6 ARMS, 21 mΩ, pitch 5 mm, D 8.5 mm max, RLB0913-2R2K Bourns</v>
      </c>
      <c r="N26" s="2" t="str">
        <f t="shared" si="3"/>
        <v>L1 = 2.2 µH, 10 %, 5.6 ARMS, 21 mΩ, pitch 5 mm, D 8.5 mm max, RLB0913-2R2K Bourns</v>
      </c>
    </row>
    <row r="27" spans="1:14" ht="15" x14ac:dyDescent="0.2">
      <c r="A27" s="1" t="s">
        <v>66</v>
      </c>
      <c r="B27" s="1" t="s">
        <v>67</v>
      </c>
      <c r="C27" s="1" t="s">
        <v>68</v>
      </c>
      <c r="D27" s="1" t="s">
        <v>69</v>
      </c>
      <c r="E27" s="1" t="s">
        <v>70</v>
      </c>
      <c r="F27" s="2">
        <v>1</v>
      </c>
      <c r="G27">
        <v>9265848</v>
      </c>
      <c r="I27" s="2">
        <v>2.59</v>
      </c>
      <c r="J27" s="2">
        <f t="shared" si="6"/>
        <v>2.59</v>
      </c>
      <c r="K27" s="2">
        <v>1.03</v>
      </c>
      <c r="L27" s="2">
        <f t="shared" si="7"/>
        <v>1.03</v>
      </c>
      <c r="M27" s="15" t="str">
        <f t="shared" si="0"/>
        <v>L2 = Common Mode Choke 500 µH, 1 A, 0.3 Ω, SU9V-10005 Kemet</v>
      </c>
      <c r="N27" s="2" t="str">
        <f t="shared" si="3"/>
        <v>L2 = Common Mode Choke 500 µH, 1 A, 0.3 Ω, SU9V-10005 Kemet</v>
      </c>
    </row>
    <row r="28" spans="1:14" ht="15" x14ac:dyDescent="0.2">
      <c r="J28" s="2">
        <f t="shared" si="6"/>
        <v>0</v>
      </c>
      <c r="L28" s="2">
        <f t="shared" si="7"/>
        <v>0</v>
      </c>
      <c r="M28" s="15" t="str">
        <f t="shared" si="0"/>
        <v/>
      </c>
      <c r="N28" s="2" t="str">
        <f t="shared" si="3"/>
        <v/>
      </c>
    </row>
    <row r="29" spans="1:14" s="6" customFormat="1" ht="15" x14ac:dyDescent="0.2">
      <c r="A29" s="5" t="s">
        <v>19</v>
      </c>
      <c r="B29" s="5"/>
      <c r="C29" s="5"/>
      <c r="D29" s="5"/>
      <c r="E29" s="5"/>
      <c r="F29" s="6">
        <f>SUM(F30:F34)</f>
        <v>8</v>
      </c>
      <c r="M29" s="18" t="str">
        <f t="shared" si="0"/>
        <v>Semiconductor</v>
      </c>
      <c r="N29" s="6" t="str">
        <f t="shared" si="3"/>
        <v>Semiconductor</v>
      </c>
    </row>
    <row r="30" spans="1:14" ht="15" x14ac:dyDescent="0.2">
      <c r="A30" s="22" t="s">
        <v>153</v>
      </c>
      <c r="B30" s="1" t="s">
        <v>74</v>
      </c>
      <c r="C30" t="s">
        <v>75</v>
      </c>
      <c r="D30" s="1" t="s">
        <v>76</v>
      </c>
      <c r="E30" s="1" t="s">
        <v>73</v>
      </c>
      <c r="F30" s="2">
        <v>4</v>
      </c>
      <c r="G30">
        <v>1689329</v>
      </c>
      <c r="I30" s="2">
        <v>0.35299999999999998</v>
      </c>
      <c r="J30" s="2">
        <f>PRODUCT(F30,I30)</f>
        <v>1.4119999999999999</v>
      </c>
      <c r="K30" s="2">
        <v>0.218</v>
      </c>
      <c r="L30" s="2">
        <f>PRODUCT(F30,K30)</f>
        <v>0.872</v>
      </c>
      <c r="M30" s="15" t="str">
        <f t="shared" si="0"/>
        <v>D1,D2,D3,D4 = 400 V/1 A, 1.25 V, 30 ns, STTH1R04QRL STMicroelectronics, DO-15</v>
      </c>
      <c r="N30" s="2" t="str">
        <f t="shared" si="3"/>
        <v>D1,D2,D3,D4 = 400 V/1 A, 1.25 V, 30 ns, STTH1R04QRL STMicroelectronics, DO-15</v>
      </c>
    </row>
    <row r="31" spans="1:14" ht="15" x14ac:dyDescent="0.2">
      <c r="A31" s="22" t="s">
        <v>80</v>
      </c>
      <c r="B31" s="1" t="s">
        <v>77</v>
      </c>
      <c r="C31" t="s">
        <v>78</v>
      </c>
      <c r="D31" s="1" t="s">
        <v>96</v>
      </c>
      <c r="E31" s="1" t="s">
        <v>79</v>
      </c>
      <c r="F31" s="2">
        <v>1</v>
      </c>
      <c r="G31">
        <v>1581123</v>
      </c>
      <c r="I31" s="2">
        <v>8.6699999999999999E-2</v>
      </c>
      <c r="J31" s="2">
        <f>PRODUCT(F31,I31)</f>
        <v>8.6699999999999999E-2</v>
      </c>
      <c r="K31" s="2">
        <v>5.7799999999999997E-2</v>
      </c>
      <c r="L31" s="2">
        <f>PRODUCT(F31,K31)</f>
        <v>5.7799999999999997E-2</v>
      </c>
      <c r="M31" s="15" t="str">
        <f t="shared" si="0"/>
        <v>LED = LED, green, T-1 (3 mm)</v>
      </c>
      <c r="N31" s="2" t="str">
        <f t="shared" si="3"/>
        <v>LED = LED, green, T-1 (3 mm)</v>
      </c>
    </row>
    <row r="32" spans="1:14" ht="15" x14ac:dyDescent="0.2">
      <c r="A32" s="22" t="s">
        <v>120</v>
      </c>
      <c r="B32" s="1" t="s">
        <v>121</v>
      </c>
      <c r="C32" t="s">
        <v>122</v>
      </c>
      <c r="D32" s="1" t="s">
        <v>123</v>
      </c>
      <c r="E32" s="1" t="s">
        <v>124</v>
      </c>
      <c r="F32" s="2">
        <v>2</v>
      </c>
      <c r="G32"/>
      <c r="H32" s="2" t="s">
        <v>125</v>
      </c>
      <c r="I32" s="2">
        <v>0.312</v>
      </c>
      <c r="J32" s="2">
        <f>PRODUCT(F32,I32)</f>
        <v>0.624</v>
      </c>
      <c r="K32" s="2">
        <v>0.26500000000000001</v>
      </c>
      <c r="L32" s="2">
        <f>PRODUCT(F32,K32)</f>
        <v>0.53</v>
      </c>
      <c r="M32" s="15" t="str">
        <f t="shared" si="0"/>
        <v>T1,T2 = TK30A06N1, TO-220SIS, 60V, 30 A, 15 mΩ</v>
      </c>
      <c r="N32" s="2" t="str">
        <f t="shared" si="3"/>
        <v>T1,T2 = TK30A06N1, TO-220SIS, 60V, 30 A, 15 mΩ</v>
      </c>
    </row>
    <row r="33" spans="1:14" ht="15" x14ac:dyDescent="0.2">
      <c r="A33" s="22" t="s">
        <v>85</v>
      </c>
      <c r="B33" s="1" t="s">
        <v>81</v>
      </c>
      <c r="C33" t="s">
        <v>82</v>
      </c>
      <c r="D33" s="1" t="s">
        <v>83</v>
      </c>
      <c r="E33" s="1" t="s">
        <v>84</v>
      </c>
      <c r="F33" s="2">
        <v>1</v>
      </c>
      <c r="G33">
        <v>3123754</v>
      </c>
      <c r="I33" s="2">
        <v>2.5</v>
      </c>
      <c r="J33" s="2">
        <f>PRODUCT(F33,I33)</f>
        <v>2.5</v>
      </c>
      <c r="K33" s="2">
        <v>1.5</v>
      </c>
      <c r="L33" s="2">
        <f>PRODUCT(F33,K33)</f>
        <v>1.5</v>
      </c>
      <c r="M33" s="15" t="str">
        <f t="shared" si="0"/>
        <v>IC1 = UCC28089D, SOIC-8</v>
      </c>
      <c r="N33" s="2" t="str">
        <f t="shared" si="3"/>
        <v>IC1 = UCC28089D, SOIC-8</v>
      </c>
    </row>
    <row r="34" spans="1:14" ht="15" x14ac:dyDescent="0.2">
      <c r="J34" s="2">
        <f>PRODUCT(F34,I34)</f>
        <v>0</v>
      </c>
      <c r="L34" s="2">
        <f>PRODUCT(F34,K34)</f>
        <v>0</v>
      </c>
      <c r="M34" s="15" t="str">
        <f t="shared" si="0"/>
        <v/>
      </c>
      <c r="N34" s="2" t="str">
        <f t="shared" si="3"/>
        <v/>
      </c>
    </row>
    <row r="35" spans="1:14" s="6" customFormat="1" ht="15" x14ac:dyDescent="0.2">
      <c r="A35" s="5" t="s">
        <v>8</v>
      </c>
      <c r="B35" s="5"/>
      <c r="C35" s="5"/>
      <c r="D35" s="5"/>
      <c r="E35" s="5"/>
      <c r="M35" s="18" t="str">
        <f t="shared" si="0"/>
        <v>Other</v>
      </c>
      <c r="N35" s="6" t="str">
        <f t="shared" si="3"/>
        <v>Other</v>
      </c>
    </row>
    <row r="36" spans="1:14" ht="15" x14ac:dyDescent="0.2">
      <c r="A36" s="1" t="s">
        <v>133</v>
      </c>
      <c r="B36" s="1" t="s">
        <v>86</v>
      </c>
      <c r="C36" t="s">
        <v>87</v>
      </c>
      <c r="D36" s="1" t="s">
        <v>97</v>
      </c>
      <c r="E36" s="1" t="s">
        <v>88</v>
      </c>
      <c r="F36" s="2">
        <v>1</v>
      </c>
      <c r="G36">
        <v>3041440</v>
      </c>
      <c r="I36" s="2">
        <v>0.91600000000000004</v>
      </c>
      <c r="J36" s="2">
        <f t="shared" ref="J36:J44" si="8">PRODUCT(F36,I36)</f>
        <v>0.91600000000000004</v>
      </c>
      <c r="K36" s="2">
        <v>0.85</v>
      </c>
      <c r="L36" s="2">
        <f>PRODUCT(F36,K36)</f>
        <v>0.85</v>
      </c>
      <c r="M36" s="15" t="str">
        <f t="shared" si="0"/>
        <v>K1 = 2-way terminal block, pitch 5.08 mm, Phoenix Contact MKDSN 1,5/2-5,08, 13.5A/250V</v>
      </c>
      <c r="N36" s="2" t="str">
        <f t="shared" si="3"/>
        <v>K1 = 2-way terminal block, pitch 5.08 mm, Phoenix Contact MKDSN 1,5/2-5,08, 13.5A/250V</v>
      </c>
    </row>
    <row r="37" spans="1:14" ht="15" x14ac:dyDescent="0.2">
      <c r="A37" s="21" t="s">
        <v>134</v>
      </c>
      <c r="B37" s="21" t="s">
        <v>86</v>
      </c>
      <c r="C37" t="s">
        <v>89</v>
      </c>
      <c r="D37" s="21" t="s">
        <v>98</v>
      </c>
      <c r="E37" s="21" t="s">
        <v>90</v>
      </c>
      <c r="F37" s="2">
        <v>1</v>
      </c>
      <c r="G37">
        <v>1793006</v>
      </c>
      <c r="I37" s="2">
        <v>1.32</v>
      </c>
      <c r="J37" s="2">
        <f t="shared" si="8"/>
        <v>1.32</v>
      </c>
      <c r="K37" s="2">
        <v>1.23</v>
      </c>
      <c r="L37" s="2">
        <f t="shared" ref="L37:L44" si="9">PRODUCT(F37,K37)</f>
        <v>1.23</v>
      </c>
      <c r="M37" s="15" t="str">
        <f t="shared" si="0"/>
        <v>K2 = 3-way terminal block, pitch 7.68 mm, Phoenix Contact GMKDS 3/2-7,62, 24A/500V</v>
      </c>
      <c r="N37" s="2" t="str">
        <f t="shared" si="3"/>
        <v>K2 = 3-way terminal block, pitch 7.68 mm, Phoenix Contact GMKDS 3/2-7,62, 24A/500V</v>
      </c>
    </row>
    <row r="38" spans="1:14" ht="15" x14ac:dyDescent="0.2">
      <c r="A38" s="21" t="s">
        <v>135</v>
      </c>
      <c r="B38" s="21" t="s">
        <v>136</v>
      </c>
      <c r="C38" t="s">
        <v>137</v>
      </c>
      <c r="D38" s="21"/>
      <c r="E38" s="21" t="s">
        <v>139</v>
      </c>
      <c r="F38" s="2">
        <v>1</v>
      </c>
      <c r="G38">
        <v>3257415</v>
      </c>
      <c r="I38" s="2">
        <v>0.21</v>
      </c>
      <c r="J38" s="2">
        <f t="shared" si="8"/>
        <v>0.21</v>
      </c>
      <c r="K38" s="2">
        <v>0.21</v>
      </c>
      <c r="L38" s="2">
        <f t="shared" si="9"/>
        <v>0.21</v>
      </c>
      <c r="M38" s="15" t="str">
        <f t="shared" si="0"/>
        <v>F1 = Cartridge fuse, 5x20 mm, 5 A time delay</v>
      </c>
      <c r="N38" s="2" t="str">
        <f t="shared" si="3"/>
        <v>F1 = Cartridge fuse, 5x20 mm, 5 A time delay</v>
      </c>
    </row>
    <row r="39" spans="1:14" ht="15" x14ac:dyDescent="0.2">
      <c r="A39" s="21" t="s">
        <v>140</v>
      </c>
      <c r="B39" s="21" t="s">
        <v>141</v>
      </c>
      <c r="C39" s="21" t="s">
        <v>142</v>
      </c>
      <c r="D39" s="21" t="s">
        <v>138</v>
      </c>
      <c r="E39" s="21" t="s">
        <v>139</v>
      </c>
      <c r="F39" s="2">
        <v>1</v>
      </c>
      <c r="G39">
        <v>1162740</v>
      </c>
      <c r="I39" s="2">
        <v>0.52400000000000002</v>
      </c>
      <c r="J39" s="2">
        <f t="shared" si="8"/>
        <v>0.52400000000000002</v>
      </c>
      <c r="K39" s="2">
        <v>0.44900000000000001</v>
      </c>
      <c r="L39" s="2">
        <f t="shared" si="9"/>
        <v>0.44900000000000001</v>
      </c>
      <c r="M39" s="15" t="str">
        <f t="shared" si="0"/>
        <v>F1 = Fuse holder for cartridge fuse 5x20mm, 500V/10A</v>
      </c>
      <c r="N39" s="2" t="str">
        <f t="shared" si="3"/>
        <v>F1 = Fuse holder for cartridge fuse 5x20mm, 500V/10A</v>
      </c>
    </row>
    <row r="40" spans="1:14" ht="15" x14ac:dyDescent="0.2">
      <c r="A40" s="21" t="s">
        <v>143</v>
      </c>
      <c r="B40" s="21" t="s">
        <v>141</v>
      </c>
      <c r="C40" s="21" t="s">
        <v>144</v>
      </c>
      <c r="D40" s="21"/>
      <c r="E40" s="21" t="s">
        <v>139</v>
      </c>
      <c r="F40" s="2">
        <v>1</v>
      </c>
      <c r="G40">
        <v>1176774</v>
      </c>
      <c r="I40" s="2">
        <v>0.42399999999999999</v>
      </c>
      <c r="J40" s="2">
        <f t="shared" si="8"/>
        <v>0.42399999999999999</v>
      </c>
      <c r="K40" s="2">
        <v>0.33500000000000002</v>
      </c>
      <c r="L40" s="2">
        <f t="shared" si="9"/>
        <v>0.33500000000000002</v>
      </c>
      <c r="M40" s="15" t="str">
        <f t="shared" si="0"/>
        <v>F1 = Cover for fuseholder</v>
      </c>
      <c r="N40" s="2" t="str">
        <f t="shared" si="3"/>
        <v>F1 = Cover for fuseholder</v>
      </c>
    </row>
    <row r="41" spans="1:14" ht="15" x14ac:dyDescent="0.2">
      <c r="A41" s="1" t="s">
        <v>91</v>
      </c>
      <c r="B41" s="1" t="s">
        <v>92</v>
      </c>
      <c r="C41" s="1" t="s">
        <v>93</v>
      </c>
      <c r="E41" s="1" t="s">
        <v>58</v>
      </c>
      <c r="F41" s="2">
        <v>1</v>
      </c>
      <c r="G41">
        <v>726977</v>
      </c>
      <c r="I41" s="2">
        <v>11.99</v>
      </c>
      <c r="J41" s="2">
        <f t="shared" si="8"/>
        <v>11.99</v>
      </c>
      <c r="K41" s="2">
        <v>11.99</v>
      </c>
      <c r="L41" s="2">
        <f t="shared" si="9"/>
        <v>11.99</v>
      </c>
      <c r="M41" s="15" t="str">
        <f t="shared" si="0"/>
        <v>TR1 = Electrical Insulation Tape, Polyester Film, 3M 1350 12 MM</v>
      </c>
      <c r="N41" s="2" t="str">
        <f t="shared" si="3"/>
        <v>TR1 = Electrical Insulation Tape, Polyester Film, 3M 1350 12 MM</v>
      </c>
    </row>
    <row r="42" spans="1:14" ht="15" x14ac:dyDescent="0.2">
      <c r="A42" s="1" t="s">
        <v>148</v>
      </c>
      <c r="B42" s="1" t="s">
        <v>21</v>
      </c>
      <c r="C42" s="1" t="s">
        <v>147</v>
      </c>
      <c r="E42" s="1" t="s">
        <v>58</v>
      </c>
      <c r="F42" s="2">
        <v>1</v>
      </c>
      <c r="G42">
        <v>1230983</v>
      </c>
      <c r="I42" s="2">
        <v>0.42699999999999999</v>
      </c>
      <c r="J42" s="2">
        <f t="shared" si="8"/>
        <v>0.42699999999999999</v>
      </c>
      <c r="K42" s="2">
        <v>0.42699999999999999</v>
      </c>
      <c r="L42" s="2">
        <f t="shared" si="9"/>
        <v>0.42699999999999999</v>
      </c>
      <c r="M42" s="15" t="str">
        <f t="shared" si="0"/>
        <v>TR1 = Copper wire, 0.71 mm for all windings, 49 turns in total, 3 meter</v>
      </c>
      <c r="N42" s="2" t="str">
        <f t="shared" si="3"/>
        <v>TR1 = Copper wire, 0.71 mm for all windings, 49 turns in total, 3 meter</v>
      </c>
    </row>
    <row r="43" spans="1:14" ht="15" x14ac:dyDescent="0.2">
      <c r="A43" s="1" t="s">
        <v>150</v>
      </c>
      <c r="B43" s="1" t="s">
        <v>94</v>
      </c>
      <c r="C43" s="1" t="s">
        <v>146</v>
      </c>
      <c r="E43" s="1" t="s">
        <v>58</v>
      </c>
      <c r="F43" s="2">
        <v>1</v>
      </c>
      <c r="G43">
        <v>1191042</v>
      </c>
      <c r="I43" s="2">
        <v>0.11</v>
      </c>
      <c r="J43" s="2">
        <f t="shared" si="8"/>
        <v>0.11</v>
      </c>
      <c r="K43" s="2">
        <v>0.11</v>
      </c>
      <c r="L43" s="2">
        <f t="shared" si="9"/>
        <v>0.11</v>
      </c>
      <c r="M43" s="15" t="str">
        <f t="shared" ref="M43:M44" si="10">CONCATENATE(E43,IF(ISBLANK(E43),""," = "),A43)</f>
        <v>TR1 = PTFE protective sleeving, internal diam. 1.02 mm min. , Pro Power STFE 18 CLR, 10 cm</v>
      </c>
      <c r="N43" s="2" t="str">
        <f t="shared" si="3"/>
        <v>TR1 = PTFE protective sleeving, internal diam. 1.02 mm min. , Pro Power STFE 18 CLR, 10 cm</v>
      </c>
    </row>
    <row r="44" spans="1:14" ht="15" x14ac:dyDescent="0.2">
      <c r="G44"/>
      <c r="J44" s="2">
        <f t="shared" si="8"/>
        <v>0</v>
      </c>
      <c r="L44" s="2">
        <f t="shared" si="9"/>
        <v>0</v>
      </c>
      <c r="M44" s="15" t="str">
        <f t="shared" si="10"/>
        <v/>
      </c>
      <c r="N44" s="2" t="str">
        <f t="shared" si="3"/>
        <v/>
      </c>
    </row>
    <row r="45" spans="1:14" s="6" customFormat="1" ht="15" x14ac:dyDescent="0.2">
      <c r="A45" s="5" t="s">
        <v>9</v>
      </c>
      <c r="B45" s="5"/>
      <c r="C45" s="5"/>
      <c r="D45" s="5"/>
      <c r="E45" s="5"/>
      <c r="M45" s="18" t="str">
        <f t="shared" ref="M45:M90" si="11">CONCATENATE(E45,IF(ISBLANK(E45),""," = "),A45)</f>
        <v>Misc.</v>
      </c>
      <c r="N45" s="6" t="str">
        <f t="shared" si="3"/>
        <v>Misc.</v>
      </c>
    </row>
    <row r="46" spans="1:14" s="8" customFormat="1" ht="15" x14ac:dyDescent="0.2">
      <c r="A46" s="7" t="s">
        <v>151</v>
      </c>
      <c r="B46" s="7"/>
      <c r="C46" s="7"/>
      <c r="D46" s="7"/>
      <c r="E46" s="7"/>
      <c r="M46" s="15" t="str">
        <f t="shared" si="11"/>
        <v>PCB 200307-1 v1.1</v>
      </c>
      <c r="N46" s="8" t="str">
        <f t="shared" si="3"/>
        <v>PCB 200307-1 v1.1</v>
      </c>
    </row>
    <row r="47" spans="1:14" ht="15" x14ac:dyDescent="0.2">
      <c r="M47" s="15" t="str">
        <f t="shared" si="11"/>
        <v/>
      </c>
    </row>
    <row r="48" spans="1:14" ht="15" x14ac:dyDescent="0.2">
      <c r="G48" s="8"/>
      <c r="I48" s="2" t="s">
        <v>95</v>
      </c>
      <c r="J48" s="2">
        <f>SUM(J4:J44)</f>
        <v>34.235100000000003</v>
      </c>
      <c r="L48" s="2">
        <f>SUM(L4:L44)</f>
        <v>25.576900000000002</v>
      </c>
      <c r="M48" s="15" t="str">
        <f t="shared" si="11"/>
        <v/>
      </c>
    </row>
    <row r="49" spans="1:13" ht="15" x14ac:dyDescent="0.2">
      <c r="M49" s="15" t="str">
        <f t="shared" si="11"/>
        <v/>
      </c>
    </row>
    <row r="50" spans="1:13" ht="15" x14ac:dyDescent="0.2">
      <c r="M50" s="15" t="str">
        <f t="shared" si="11"/>
        <v/>
      </c>
    </row>
    <row r="51" spans="1:13" ht="15" x14ac:dyDescent="0.2">
      <c r="M51" s="15" t="str">
        <f t="shared" si="11"/>
        <v/>
      </c>
    </row>
    <row r="52" spans="1:13" ht="15" x14ac:dyDescent="0.2">
      <c r="M52" s="15" t="str">
        <f t="shared" si="11"/>
        <v/>
      </c>
    </row>
    <row r="53" spans="1:13" ht="15" x14ac:dyDescent="0.2">
      <c r="M53" s="15" t="str">
        <f t="shared" si="11"/>
        <v/>
      </c>
    </row>
    <row r="54" spans="1:13" ht="15" x14ac:dyDescent="0.2">
      <c r="M54" s="15" t="str">
        <f t="shared" si="11"/>
        <v/>
      </c>
    </row>
    <row r="55" spans="1:13" ht="15" x14ac:dyDescent="0.2">
      <c r="A55" s="1" t="s">
        <v>63</v>
      </c>
      <c r="M55" s="15" t="str">
        <f t="shared" si="11"/>
        <v>*1 two pins need to be cut, see text</v>
      </c>
    </row>
    <row r="56" spans="1:13" ht="15" x14ac:dyDescent="0.2">
      <c r="A56" s="1" t="s">
        <v>149</v>
      </c>
      <c r="M56" s="15" t="str">
        <f t="shared" si="11"/>
        <v>prices copper wire calculated from spool with 140 m</v>
      </c>
    </row>
    <row r="57" spans="1:13" ht="15" x14ac:dyDescent="0.2">
      <c r="A57" t="s">
        <v>154</v>
      </c>
      <c r="M57" s="15" t="str">
        <f t="shared" si="11"/>
        <v xml:space="preserve">price protective sleeving calculated 10 cm of 5 m </v>
      </c>
    </row>
    <row r="58" spans="1:13" ht="15" x14ac:dyDescent="0.2">
      <c r="A58"/>
      <c r="M58" s="15" t="str">
        <f t="shared" si="11"/>
        <v/>
      </c>
    </row>
    <row r="59" spans="1:13" ht="15" x14ac:dyDescent="0.2">
      <c r="A59"/>
      <c r="M59" s="15" t="str">
        <f t="shared" si="11"/>
        <v/>
      </c>
    </row>
    <row r="60" spans="1:13" ht="15" x14ac:dyDescent="0.2">
      <c r="M60" s="15" t="str">
        <f t="shared" si="11"/>
        <v/>
      </c>
    </row>
    <row r="61" spans="1:13" ht="15" x14ac:dyDescent="0.2">
      <c r="M61" s="15" t="str">
        <f t="shared" si="11"/>
        <v/>
      </c>
    </row>
    <row r="62" spans="1:13" ht="15" x14ac:dyDescent="0.2">
      <c r="M62" s="15" t="str">
        <f t="shared" si="11"/>
        <v/>
      </c>
    </row>
    <row r="63" spans="1:13" ht="15" x14ac:dyDescent="0.2">
      <c r="A63"/>
      <c r="M63" s="15" t="str">
        <f t="shared" si="11"/>
        <v/>
      </c>
    </row>
    <row r="64" spans="1:13" ht="15" x14ac:dyDescent="0.2">
      <c r="M64" s="15" t="str">
        <f t="shared" si="11"/>
        <v/>
      </c>
    </row>
    <row r="65" spans="13:13" ht="15" x14ac:dyDescent="0.2">
      <c r="M65" s="15" t="str">
        <f t="shared" si="11"/>
        <v/>
      </c>
    </row>
    <row r="66" spans="13:13" ht="15" x14ac:dyDescent="0.2">
      <c r="M66" s="15" t="str">
        <f t="shared" si="11"/>
        <v/>
      </c>
    </row>
    <row r="67" spans="13:13" ht="15" x14ac:dyDescent="0.2">
      <c r="M67" s="15" t="str">
        <f t="shared" si="11"/>
        <v/>
      </c>
    </row>
    <row r="68" spans="13:13" ht="15" x14ac:dyDescent="0.2">
      <c r="M68" s="15" t="str">
        <f t="shared" si="11"/>
        <v/>
      </c>
    </row>
    <row r="69" spans="13:13" ht="15" x14ac:dyDescent="0.2">
      <c r="M69" s="15" t="str">
        <f t="shared" si="11"/>
        <v/>
      </c>
    </row>
    <row r="70" spans="13:13" ht="15" x14ac:dyDescent="0.2">
      <c r="M70" s="15" t="str">
        <f t="shared" si="11"/>
        <v/>
      </c>
    </row>
    <row r="71" spans="13:13" ht="15" x14ac:dyDescent="0.2">
      <c r="M71" s="15" t="str">
        <f t="shared" si="11"/>
        <v/>
      </c>
    </row>
    <row r="72" spans="13:13" ht="15" x14ac:dyDescent="0.2">
      <c r="M72" s="15" t="str">
        <f t="shared" si="11"/>
        <v/>
      </c>
    </row>
    <row r="73" spans="13:13" ht="15" x14ac:dyDescent="0.2">
      <c r="M73" s="15" t="str">
        <f t="shared" si="11"/>
        <v/>
      </c>
    </row>
    <row r="74" spans="13:13" ht="15" x14ac:dyDescent="0.2">
      <c r="M74" s="15" t="str">
        <f t="shared" si="11"/>
        <v/>
      </c>
    </row>
    <row r="75" spans="13:13" ht="15" x14ac:dyDescent="0.2">
      <c r="M75" s="15" t="str">
        <f t="shared" si="11"/>
        <v/>
      </c>
    </row>
    <row r="76" spans="13:13" ht="15" x14ac:dyDescent="0.2">
      <c r="M76" s="15" t="str">
        <f t="shared" si="11"/>
        <v/>
      </c>
    </row>
    <row r="77" spans="13:13" ht="15" x14ac:dyDescent="0.2">
      <c r="M77" s="15" t="str">
        <f t="shared" si="11"/>
        <v/>
      </c>
    </row>
    <row r="78" spans="13:13" ht="15" x14ac:dyDescent="0.2">
      <c r="M78" s="15" t="str">
        <f t="shared" si="11"/>
        <v/>
      </c>
    </row>
    <row r="79" spans="13:13" ht="15" x14ac:dyDescent="0.2">
      <c r="M79" s="15" t="str">
        <f t="shared" si="11"/>
        <v/>
      </c>
    </row>
    <row r="80" spans="13:13" ht="15" x14ac:dyDescent="0.2">
      <c r="M80" s="15" t="str">
        <f t="shared" si="11"/>
        <v/>
      </c>
    </row>
    <row r="81" spans="13:13" ht="15" x14ac:dyDescent="0.2">
      <c r="M81" s="15" t="str">
        <f t="shared" si="11"/>
        <v/>
      </c>
    </row>
    <row r="82" spans="13:13" ht="15" x14ac:dyDescent="0.2">
      <c r="M82" s="15" t="str">
        <f t="shared" si="11"/>
        <v/>
      </c>
    </row>
    <row r="83" spans="13:13" ht="15" x14ac:dyDescent="0.2">
      <c r="M83" s="15" t="str">
        <f t="shared" si="11"/>
        <v/>
      </c>
    </row>
    <row r="84" spans="13:13" ht="15" x14ac:dyDescent="0.2">
      <c r="M84" s="15" t="str">
        <f t="shared" si="11"/>
        <v/>
      </c>
    </row>
    <row r="85" spans="13:13" ht="15" x14ac:dyDescent="0.2">
      <c r="M85" s="15" t="str">
        <f t="shared" si="11"/>
        <v/>
      </c>
    </row>
    <row r="86" spans="13:13" ht="15" x14ac:dyDescent="0.2">
      <c r="M86" s="15" t="str">
        <f t="shared" si="11"/>
        <v/>
      </c>
    </row>
    <row r="87" spans="13:13" ht="15" x14ac:dyDescent="0.2">
      <c r="M87" s="15" t="str">
        <f t="shared" si="11"/>
        <v/>
      </c>
    </row>
    <row r="88" spans="13:13" ht="15" x14ac:dyDescent="0.2">
      <c r="M88" s="15" t="str">
        <f t="shared" si="11"/>
        <v/>
      </c>
    </row>
    <row r="89" spans="13:13" ht="15" x14ac:dyDescent="0.2">
      <c r="M89" s="15" t="str">
        <f t="shared" si="11"/>
        <v/>
      </c>
    </row>
    <row r="90" spans="13:13" ht="15" x14ac:dyDescent="0.2">
      <c r="M90" s="15" t="str">
        <f t="shared" si="11"/>
        <v/>
      </c>
    </row>
    <row r="91" spans="13:13" ht="15" x14ac:dyDescent="0.2">
      <c r="M91" s="15" t="str">
        <f t="shared" ref="M91:M123" si="12">CONCATENATE(E91,IF(ISBLANK(E91),""," = "),A91)</f>
        <v/>
      </c>
    </row>
    <row r="92" spans="13:13" ht="15" x14ac:dyDescent="0.2">
      <c r="M92" s="15" t="str">
        <f t="shared" si="12"/>
        <v/>
      </c>
    </row>
    <row r="93" spans="13:13" ht="15" x14ac:dyDescent="0.2">
      <c r="M93" s="15" t="str">
        <f t="shared" si="12"/>
        <v/>
      </c>
    </row>
    <row r="94" spans="13:13" ht="15" x14ac:dyDescent="0.2">
      <c r="M94" s="15" t="str">
        <f t="shared" si="12"/>
        <v/>
      </c>
    </row>
    <row r="95" spans="13:13" ht="15" x14ac:dyDescent="0.2">
      <c r="M95" s="15" t="str">
        <f t="shared" si="12"/>
        <v/>
      </c>
    </row>
    <row r="96" spans="13:13" ht="15" x14ac:dyDescent="0.2">
      <c r="M96" s="15" t="str">
        <f t="shared" si="12"/>
        <v/>
      </c>
    </row>
    <row r="97" spans="13:13" ht="15" x14ac:dyDescent="0.2">
      <c r="M97" s="15" t="str">
        <f t="shared" si="12"/>
        <v/>
      </c>
    </row>
    <row r="98" spans="13:13" ht="15" x14ac:dyDescent="0.2">
      <c r="M98" s="15" t="str">
        <f t="shared" si="12"/>
        <v/>
      </c>
    </row>
    <row r="99" spans="13:13" ht="15" x14ac:dyDescent="0.2">
      <c r="M99" s="15" t="str">
        <f t="shared" si="12"/>
        <v/>
      </c>
    </row>
    <row r="100" spans="13:13" ht="15" x14ac:dyDescent="0.2">
      <c r="M100" s="15" t="str">
        <f t="shared" si="12"/>
        <v/>
      </c>
    </row>
    <row r="101" spans="13:13" ht="15" x14ac:dyDescent="0.2">
      <c r="M101" s="15" t="str">
        <f t="shared" si="12"/>
        <v/>
      </c>
    </row>
    <row r="102" spans="13:13" ht="15" x14ac:dyDescent="0.2">
      <c r="M102" s="15" t="str">
        <f t="shared" si="12"/>
        <v/>
      </c>
    </row>
    <row r="103" spans="13:13" ht="15" x14ac:dyDescent="0.2">
      <c r="M103" s="15" t="str">
        <f t="shared" si="12"/>
        <v/>
      </c>
    </row>
    <row r="104" spans="13:13" ht="15" x14ac:dyDescent="0.2">
      <c r="M104" s="15" t="str">
        <f t="shared" si="12"/>
        <v/>
      </c>
    </row>
    <row r="105" spans="13:13" ht="15" x14ac:dyDescent="0.2">
      <c r="M105" s="15" t="str">
        <f t="shared" si="12"/>
        <v/>
      </c>
    </row>
    <row r="106" spans="13:13" ht="15" x14ac:dyDescent="0.2">
      <c r="M106" s="15" t="str">
        <f t="shared" si="12"/>
        <v/>
      </c>
    </row>
    <row r="107" spans="13:13" ht="15" x14ac:dyDescent="0.2">
      <c r="M107" s="15" t="str">
        <f t="shared" si="12"/>
        <v/>
      </c>
    </row>
    <row r="108" spans="13:13" ht="15" x14ac:dyDescent="0.2">
      <c r="M108" s="15" t="str">
        <f t="shared" si="12"/>
        <v/>
      </c>
    </row>
    <row r="109" spans="13:13" ht="15" x14ac:dyDescent="0.2">
      <c r="M109" s="15" t="str">
        <f t="shared" si="12"/>
        <v/>
      </c>
    </row>
    <row r="110" spans="13:13" ht="15" x14ac:dyDescent="0.2">
      <c r="M110" s="15" t="str">
        <f t="shared" si="12"/>
        <v/>
      </c>
    </row>
    <row r="111" spans="13:13" ht="15" x14ac:dyDescent="0.2">
      <c r="M111" s="15" t="str">
        <f t="shared" si="12"/>
        <v/>
      </c>
    </row>
    <row r="112" spans="13:13" ht="15" x14ac:dyDescent="0.2">
      <c r="M112" s="15" t="str">
        <f t="shared" si="12"/>
        <v/>
      </c>
    </row>
    <row r="113" spans="13:13" ht="15" x14ac:dyDescent="0.2">
      <c r="M113" s="15" t="str">
        <f t="shared" si="12"/>
        <v/>
      </c>
    </row>
    <row r="114" spans="13:13" ht="15" x14ac:dyDescent="0.2">
      <c r="M114" s="15" t="str">
        <f t="shared" si="12"/>
        <v/>
      </c>
    </row>
    <row r="115" spans="13:13" ht="15" x14ac:dyDescent="0.2">
      <c r="M115" s="15" t="str">
        <f t="shared" si="12"/>
        <v/>
      </c>
    </row>
    <row r="116" spans="13:13" ht="15" x14ac:dyDescent="0.2">
      <c r="M116" s="15" t="str">
        <f t="shared" si="12"/>
        <v/>
      </c>
    </row>
    <row r="117" spans="13:13" ht="15" x14ac:dyDescent="0.2">
      <c r="M117" s="15" t="str">
        <f t="shared" si="12"/>
        <v/>
      </c>
    </row>
    <row r="118" spans="13:13" ht="15" x14ac:dyDescent="0.2">
      <c r="M118" s="15" t="str">
        <f t="shared" si="12"/>
        <v/>
      </c>
    </row>
    <row r="119" spans="13:13" ht="15" x14ac:dyDescent="0.2">
      <c r="M119" s="15" t="str">
        <f t="shared" si="12"/>
        <v/>
      </c>
    </row>
    <row r="120" spans="13:13" ht="15" x14ac:dyDescent="0.2">
      <c r="M120" s="15" t="str">
        <f t="shared" si="12"/>
        <v/>
      </c>
    </row>
    <row r="121" spans="13:13" ht="15" x14ac:dyDescent="0.2">
      <c r="M121" s="15" t="str">
        <f t="shared" si="12"/>
        <v/>
      </c>
    </row>
    <row r="122" spans="13:13" ht="15" x14ac:dyDescent="0.2">
      <c r="M122" s="15" t="str">
        <f t="shared" si="12"/>
        <v/>
      </c>
    </row>
    <row r="123" spans="13:13" ht="15" x14ac:dyDescent="0.2">
      <c r="M123" s="15" t="str">
        <f t="shared" si="12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61" firstPageNumber="0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"/>
  <sheetViews>
    <sheetView zoomScaleNormal="100" workbookViewId="0">
      <selection sqref="A1:D1"/>
    </sheetView>
  </sheetViews>
  <sheetFormatPr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9" customFormat="1" ht="17.100000000000001" customHeight="1" x14ac:dyDescent="0.2">
      <c r="A1" s="24" t="s">
        <v>10</v>
      </c>
      <c r="B1" s="24"/>
      <c r="C1" s="24"/>
      <c r="D1" s="24"/>
    </row>
    <row r="2" spans="1:4" s="9" customFormat="1" ht="14.85" customHeight="1" x14ac:dyDescent="0.2">
      <c r="A2" s="10" t="s">
        <v>11</v>
      </c>
      <c r="B2" s="11" t="s">
        <v>12</v>
      </c>
      <c r="C2" s="11" t="s">
        <v>13</v>
      </c>
      <c r="D2" s="11" t="s">
        <v>0</v>
      </c>
    </row>
    <row r="3" spans="1:4" x14ac:dyDescent="0.2">
      <c r="A3" s="12"/>
      <c r="B3" s="13"/>
      <c r="C3" s="13"/>
      <c r="D3" s="13"/>
    </row>
    <row r="4" spans="1:4" x14ac:dyDescent="0.2">
      <c r="A4" s="12"/>
      <c r="B4" s="13"/>
      <c r="C4" s="13"/>
      <c r="D4" s="13"/>
    </row>
    <row r="5" spans="1:4" x14ac:dyDescent="0.2">
      <c r="A5" s="14"/>
    </row>
    <row r="6" spans="1:4" x14ac:dyDescent="0.2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33F7BD1264954EA5D46D43F8031AC6" ma:contentTypeVersion="11" ma:contentTypeDescription="Een nieuw document maken." ma:contentTypeScope="" ma:versionID="a6fd5c690a7b7b53ca66191ba1a90273">
  <xsd:schema xmlns:xsd="http://www.w3.org/2001/XMLSchema" xmlns:xs="http://www.w3.org/2001/XMLSchema" xmlns:p="http://schemas.microsoft.com/office/2006/metadata/properties" xmlns:ns2="24c8de3d-2ff2-44e2-8470-368d96ca3037" xmlns:ns3="01936358-bf13-4881-9075-a3a4c4e64eb9" targetNamespace="http://schemas.microsoft.com/office/2006/metadata/properties" ma:root="true" ma:fieldsID="68b56043963e3c69dbd4e45da2c8d100" ns2:_="" ns3:_="">
    <xsd:import namespace="24c8de3d-2ff2-44e2-8470-368d96ca3037"/>
    <xsd:import namespace="01936358-bf13-4881-9075-a3a4c4e64e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c8de3d-2ff2-44e2-8470-368d96ca30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936358-bf13-4881-9075-a3a4c4e64eb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15BC27-8807-4C7E-B33E-B902A9D9B15A}"/>
</file>

<file path=customXml/itemProps2.xml><?xml version="1.0" encoding="utf-8"?>
<ds:datastoreItem xmlns:ds="http://schemas.openxmlformats.org/officeDocument/2006/customXml" ds:itemID="{0C84626E-1C40-4B85-B669-90F73B0248B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992668-4351-4E51-8FBD-1D629600FF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 Giesberts | Elektor Labs</dc:creator>
  <cp:lastModifiedBy>Ton Giesberts | Elektor</cp:lastModifiedBy>
  <cp:lastPrinted>2020-09-16T08:41:48Z</cp:lastPrinted>
  <dcterms:created xsi:type="dcterms:W3CDTF">2009-05-15T08:53:47Z</dcterms:created>
  <dcterms:modified xsi:type="dcterms:W3CDTF">2020-12-09T10:34:53Z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0x0101004633F7BD1264954EA5D46D43F8031AC6</vt:lpwstr>
  </property>
  <property fmtid="{D5CDD505-2E9C-101B-9397-08002B2CF9AE}" pid="3" name="Order">
    <vt:r8>10471200</vt:r8>
  </property>
</Properties>
</file>