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43\Labdata$\Projects\11xxxx\110538 Verbederde Stralingsmeter\04_production\bom\"/>
    </mc:Choice>
  </mc:AlternateContent>
  <xr:revisionPtr revIDLastSave="0" documentId="13_ncr:1_{0891B8F3-88C1-4A3A-9FC6-3B6E84E7071F}" xr6:coauthVersionLast="43" xr6:coauthVersionMax="43" xr10:uidLastSave="{00000000-0000-0000-0000-000000000000}"/>
  <bookViews>
    <workbookView xWindow="-19260" yWindow="1515" windowWidth="19320" windowHeight="15480" tabRatio="212" xr2:uid="{00000000-000D-0000-FFFF-FFFF00000000}"/>
  </bookViews>
  <sheets>
    <sheet name="BOM" sheetId="1" r:id="rId1"/>
    <sheet name="history" sheetId="2" r:id="rId2"/>
  </sheets>
  <definedNames>
    <definedName name="_xlnm.Print_Area" localSheetId="0">BOM!$A$1:$I$62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2" i="1" l="1"/>
  <c r="K47" i="1"/>
  <c r="K48" i="1"/>
  <c r="L41" i="1"/>
  <c r="L48" i="1"/>
  <c r="K55" i="1" l="1"/>
  <c r="K51" i="1"/>
  <c r="K50" i="1"/>
  <c r="K49" i="1"/>
  <c r="K46" i="1"/>
  <c r="K45" i="1"/>
  <c r="K44" i="1"/>
  <c r="K43" i="1"/>
  <c r="K42" i="1"/>
  <c r="K41" i="1"/>
  <c r="K40" i="1"/>
  <c r="K38" i="1"/>
  <c r="K37" i="1"/>
  <c r="K36" i="1"/>
  <c r="K35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  <c r="K8" i="1"/>
  <c r="K7" i="1"/>
  <c r="K6" i="1"/>
  <c r="K5" i="1"/>
  <c r="K4" i="1"/>
  <c r="K58" i="1" l="1"/>
  <c r="L57" i="1"/>
  <c r="L56" i="1"/>
  <c r="L55" i="1"/>
  <c r="L54" i="1"/>
  <c r="L53" i="1"/>
  <c r="L51" i="1"/>
  <c r="L50" i="1"/>
  <c r="L49" i="1"/>
  <c r="L33" i="1"/>
  <c r="L32" i="1"/>
  <c r="L23" i="1"/>
  <c r="L14" i="1"/>
  <c r="L38" i="1"/>
  <c r="L37" i="1"/>
  <c r="L35" i="1"/>
  <c r="L44" i="1"/>
  <c r="L42" i="1"/>
  <c r="L40" i="1"/>
  <c r="L47" i="1" l="1"/>
  <c r="L16" i="1"/>
  <c r="L11" i="1"/>
  <c r="L45" i="1"/>
  <c r="L46" i="1"/>
  <c r="L36" i="1"/>
  <c r="L25" i="1"/>
  <c r="L26" i="1"/>
  <c r="L27" i="1"/>
  <c r="L28" i="1"/>
  <c r="L29" i="1"/>
  <c r="L30" i="1"/>
  <c r="L31" i="1"/>
  <c r="L22" i="1"/>
  <c r="L21" i="1"/>
  <c r="L20" i="1"/>
  <c r="L19" i="1"/>
  <c r="L13" i="1"/>
  <c r="L12" i="1"/>
  <c r="L10" i="1"/>
  <c r="L9" i="1"/>
  <c r="L8" i="1"/>
  <c r="L7" i="1"/>
  <c r="L6" i="1"/>
  <c r="L5" i="1"/>
  <c r="L4" i="1"/>
  <c r="L43" i="1"/>
  <c r="F3" i="1"/>
  <c r="F24" i="1"/>
  <c r="F18" i="1"/>
</calcChain>
</file>

<file path=xl/sharedStrings.xml><?xml version="1.0" encoding="utf-8"?>
<sst xmlns="http://schemas.openxmlformats.org/spreadsheetml/2006/main" count="236" uniqueCount="190">
  <si>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</si>
  <si>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</si>
  <si>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</si>
  <si>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</si>
  <si>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</si>
  <si>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</si>
  <si>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</si>
  <si>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</si>
  <si>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</si>
  <si>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</si>
  <si>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</si>
  <si>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</si>
  <si>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</si>
  <si>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</si>
  <si>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</si>
  <si>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</si>
  <si>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</si>
  <si>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BPW34</t>
  </si>
  <si>
    <t>C4,C5</t>
  </si>
  <si>
    <t>C8</t>
  </si>
  <si>
    <t>D2</t>
  </si>
  <si>
    <t>D1</t>
  </si>
  <si>
    <t>C1,C2,C3,C9</t>
  </si>
  <si>
    <t>IC1</t>
  </si>
  <si>
    <t>IC2</t>
  </si>
  <si>
    <t>IC3</t>
  </si>
  <si>
    <t>R1</t>
  </si>
  <si>
    <t>R4</t>
  </si>
  <si>
    <t>R13</t>
  </si>
  <si>
    <t>S1</t>
  </si>
  <si>
    <t>TE Connectivity</t>
  </si>
  <si>
    <t>R2</t>
  </si>
  <si>
    <t>R9</t>
  </si>
  <si>
    <t>BF256B</t>
  </si>
  <si>
    <t>780-0712</t>
  </si>
  <si>
    <t>Lumberg</t>
  </si>
  <si>
    <t>NEB 21 R</t>
  </si>
  <si>
    <t>ELPP-DC-195</t>
  </si>
  <si>
    <t>505-1609</t>
  </si>
  <si>
    <t>Switch, tactile, 24 V, 50 mA, 6x6 mm</t>
  </si>
  <si>
    <t>FSM8JH</t>
  </si>
  <si>
    <t>479-1435</t>
  </si>
  <si>
    <t>K6</t>
  </si>
  <si>
    <t>4-103322-2</t>
  </si>
  <si>
    <t>681-2067</t>
  </si>
  <si>
    <t>K5</t>
  </si>
  <si>
    <t>ATMEGA88PA-PU</t>
  </si>
  <si>
    <t>450302014072</t>
  </si>
  <si>
    <t>S2</t>
  </si>
  <si>
    <t>LCD1</t>
  </si>
  <si>
    <t>LED1</t>
  </si>
  <si>
    <t>Multicomp</t>
  </si>
  <si>
    <t>MCF 0.25W 1M</t>
  </si>
  <si>
    <t>136-058</t>
  </si>
  <si>
    <t>MCF 0.25W 1K</t>
  </si>
  <si>
    <t>135-847</t>
  </si>
  <si>
    <t>MCF 0.25W 10M</t>
  </si>
  <si>
    <t>135-667</t>
  </si>
  <si>
    <t>R3, R14</t>
  </si>
  <si>
    <t>MCF 0.25W 4K7</t>
  </si>
  <si>
    <t>135-904</t>
  </si>
  <si>
    <t>MCF 0.25W 10K</t>
  </si>
  <si>
    <t>135-910</t>
  </si>
  <si>
    <t>R5, R7</t>
  </si>
  <si>
    <t>MCF 0.25W 330K</t>
  </si>
  <si>
    <t>136-036</t>
  </si>
  <si>
    <t>R6, R8</t>
  </si>
  <si>
    <t>MCF 0.25W 470R</t>
  </si>
  <si>
    <t>135-831</t>
  </si>
  <si>
    <t>MCF 0.25W 100R</t>
  </si>
  <si>
    <t>135-774</t>
  </si>
  <si>
    <t>MCF 0.25W 220R</t>
  </si>
  <si>
    <t>135-819</t>
  </si>
  <si>
    <t>MCF 0.25W 5R6</t>
  </si>
  <si>
    <t>707-7486</t>
  </si>
  <si>
    <t>100 nF, 50 V, X7R, 5.08 mm pitch</t>
  </si>
  <si>
    <t>MCRR50104X7RK0050</t>
  </si>
  <si>
    <t>ELPP-CNP-508</t>
  </si>
  <si>
    <t>537-3707</t>
  </si>
  <si>
    <t>47 pF, 50 V, C0G/NP0, 2.5 mm pitch</t>
  </si>
  <si>
    <t>ELPP-CNP-250</t>
  </si>
  <si>
    <t>100 µF, 50 V, 3.5 mm pitch, 8x11 mm</t>
  </si>
  <si>
    <t>MCGPR50V107M8X11</t>
  </si>
  <si>
    <t>ELPP-CP-350-800</t>
  </si>
  <si>
    <t>228-6903</t>
  </si>
  <si>
    <t>C6, C7</t>
  </si>
  <si>
    <t>10 µF, 50 V, 2 mm pitch, 5x11 mm</t>
  </si>
  <si>
    <t>MCGPR50V106M5X11</t>
  </si>
  <si>
    <t>ELPP-CP-200-500</t>
  </si>
  <si>
    <t>228-6874</t>
  </si>
  <si>
    <t>L-1503ID</t>
  </si>
  <si>
    <t>IC socket, DIP-8</t>
  </si>
  <si>
    <t>2227MC-08-03-18-F1</t>
  </si>
  <si>
    <t>702-0654</t>
  </si>
  <si>
    <t>IC socket, DIP-28, narrow</t>
  </si>
  <si>
    <t>2227MC-28-03-05-F1</t>
  </si>
  <si>
    <t>702-2726</t>
  </si>
  <si>
    <t>ELPP-LCD-2X16</t>
  </si>
  <si>
    <t>P1</t>
  </si>
  <si>
    <t>ELPP-TRIMMER-CB10-H</t>
  </si>
  <si>
    <t>Potentiometers &amp; Trimmers</t>
  </si>
  <si>
    <t>Bz1</t>
  </si>
  <si>
    <t>T1</t>
  </si>
  <si>
    <t>R10,R12</t>
  </si>
  <si>
    <t>R11</t>
  </si>
  <si>
    <t>Bourns</t>
  </si>
  <si>
    <t>3386G-1-103LF</t>
  </si>
  <si>
    <t>522-2485</t>
  </si>
  <si>
    <t>Vishay</t>
  </si>
  <si>
    <t>K470J15C0GF53L2</t>
  </si>
  <si>
    <t>699-7616</t>
  </si>
  <si>
    <t>Pro Signal</t>
  </si>
  <si>
    <t>ABT-410-RC</t>
  </si>
  <si>
    <t>DC barrel jack, 1.95 mm pin, 12 V, 3 A</t>
  </si>
  <si>
    <r>
      <t>10 k</t>
    </r>
    <r>
      <rPr>
        <sz val="10"/>
        <rFont val="Calibri"/>
        <family val="2"/>
      </rPr>
      <t xml:space="preserve">Ω, </t>
    </r>
    <r>
      <rPr>
        <sz val="10"/>
        <rFont val="Arial"/>
        <family val="2"/>
      </rPr>
      <t>trimmer</t>
    </r>
    <r>
      <rPr>
        <sz val="10"/>
        <rFont val="Calibri"/>
        <family val="2"/>
      </rPr>
      <t xml:space="preserve">, 1 </t>
    </r>
    <r>
      <rPr>
        <sz val="10"/>
        <rFont val="Arial"/>
        <family val="2"/>
      </rPr>
      <t>turn</t>
    </r>
    <r>
      <rPr>
        <sz val="10"/>
        <rFont val="Calibri"/>
        <family val="2"/>
      </rPr>
      <t xml:space="preserve">, </t>
    </r>
    <r>
      <rPr>
        <sz val="10"/>
        <rFont val="Arial"/>
        <family val="2"/>
      </rPr>
      <t xml:space="preserve"> flat</t>
    </r>
  </si>
  <si>
    <t>DO41-10</t>
  </si>
  <si>
    <t>ELPP-R-0207-1000</t>
  </si>
  <si>
    <t>BPW32</t>
  </si>
  <si>
    <t>DIL28-3</t>
  </si>
  <si>
    <t>ELPP-DIP-8</t>
  </si>
  <si>
    <t>78LXX</t>
  </si>
  <si>
    <t>TO92</t>
  </si>
  <si>
    <r>
      <t>1 M</t>
    </r>
    <r>
      <rPr>
        <sz val="10"/>
        <rFont val="Calibri"/>
        <family val="2"/>
      </rPr>
      <t>Ω</t>
    </r>
    <r>
      <rPr>
        <sz val="10"/>
        <rFont val="Arial"/>
        <family val="2"/>
      </rPr>
      <t>, 5%, 0.25W, 250V</t>
    </r>
  </si>
  <si>
    <r>
      <t>1 k</t>
    </r>
    <r>
      <rPr>
        <sz val="10"/>
        <rFont val="Calibri"/>
        <family val="2"/>
      </rPr>
      <t>Ω</t>
    </r>
    <r>
      <rPr>
        <sz val="10"/>
        <rFont val="Arial"/>
        <family val="2"/>
      </rPr>
      <t>, 5%, 0.25W, 250V</t>
    </r>
  </si>
  <si>
    <r>
      <t>10 M</t>
    </r>
    <r>
      <rPr>
        <sz val="10"/>
        <rFont val="Calibri"/>
        <family val="2"/>
      </rPr>
      <t>Ω</t>
    </r>
    <r>
      <rPr>
        <sz val="10"/>
        <rFont val="Arial"/>
        <family val="2"/>
      </rPr>
      <t>, 5%, 0.25W, 250V</t>
    </r>
  </si>
  <si>
    <r>
      <t>4.7 k</t>
    </r>
    <r>
      <rPr>
        <sz val="10"/>
        <rFont val="Calibri"/>
        <family val="2"/>
      </rPr>
      <t>Ω</t>
    </r>
    <r>
      <rPr>
        <sz val="10"/>
        <rFont val="Arial"/>
        <family val="2"/>
      </rPr>
      <t>, 5%, 0.25W, 250V</t>
    </r>
  </si>
  <si>
    <r>
      <t>10 k</t>
    </r>
    <r>
      <rPr>
        <sz val="10"/>
        <rFont val="Calibri"/>
        <family val="2"/>
      </rPr>
      <t>Ω</t>
    </r>
    <r>
      <rPr>
        <sz val="10"/>
        <rFont val="Arial"/>
        <family val="2"/>
      </rPr>
      <t>, 5%, 0.25W, 250V</t>
    </r>
  </si>
  <si>
    <r>
      <t>330 k</t>
    </r>
    <r>
      <rPr>
        <sz val="10"/>
        <rFont val="Calibri"/>
        <family val="2"/>
      </rPr>
      <t>Ω</t>
    </r>
    <r>
      <rPr>
        <sz val="10"/>
        <rFont val="Arial"/>
        <family val="2"/>
      </rPr>
      <t>, 5%, 0.25W, 250V</t>
    </r>
  </si>
  <si>
    <r>
      <t xml:space="preserve">470 </t>
    </r>
    <r>
      <rPr>
        <sz val="10"/>
        <rFont val="Calibri"/>
        <family val="2"/>
      </rPr>
      <t>Ω</t>
    </r>
    <r>
      <rPr>
        <sz val="10"/>
        <rFont val="Arial"/>
        <family val="2"/>
      </rPr>
      <t>, 5%, 0.25W, 250V</t>
    </r>
  </si>
  <si>
    <r>
      <t xml:space="preserve">220 </t>
    </r>
    <r>
      <rPr>
        <sz val="10"/>
        <rFont val="Calibri"/>
        <family val="2"/>
      </rPr>
      <t>Ω</t>
    </r>
    <r>
      <rPr>
        <sz val="10"/>
        <rFont val="Arial"/>
        <family val="2"/>
      </rPr>
      <t>, 5%, 0.25W, 250V</t>
    </r>
  </si>
  <si>
    <r>
      <t xml:space="preserve">100 </t>
    </r>
    <r>
      <rPr>
        <sz val="10"/>
        <rFont val="Calibri"/>
        <family val="2"/>
      </rPr>
      <t>Ω</t>
    </r>
    <r>
      <rPr>
        <sz val="10"/>
        <rFont val="Arial"/>
        <family val="2"/>
      </rPr>
      <t>, 5%, 0.25W, 250V</t>
    </r>
  </si>
  <si>
    <r>
      <t xml:space="preserve">5.6 </t>
    </r>
    <r>
      <rPr>
        <sz val="10"/>
        <rFont val="Calibri"/>
        <family val="2"/>
      </rPr>
      <t>Ω</t>
    </r>
    <r>
      <rPr>
        <sz val="10"/>
        <rFont val="Arial"/>
        <family val="2"/>
      </rPr>
      <t>, 5%, 0.25W, 250V</t>
    </r>
  </si>
  <si>
    <t>K1,K2</t>
  </si>
  <si>
    <t>Harwin</t>
  </si>
  <si>
    <t>M20-9993645</t>
  </si>
  <si>
    <t>MA03-1</t>
  </si>
  <si>
    <t>MA06-1</t>
  </si>
  <si>
    <t>K3</t>
  </si>
  <si>
    <t>Pinheader 1x3, vertical, pitch 2.54 mm</t>
  </si>
  <si>
    <t>Pinheader 1x6, vertical, pitch 2.54 mm</t>
  </si>
  <si>
    <t>Pinheader 1x2, vertical, pitch 2.54 mm</t>
  </si>
  <si>
    <t>K4</t>
  </si>
  <si>
    <t>2X03</t>
  </si>
  <si>
    <t>LCD Module 2 x 16</t>
  </si>
  <si>
    <t>Elektor</t>
  </si>
  <si>
    <t>120061-74</t>
  </si>
  <si>
    <t>LM358P</t>
  </si>
  <si>
    <t>L78L05ACZ</t>
  </si>
  <si>
    <t>ON Semiconductor</t>
  </si>
  <si>
    <t>STMicroelectronics</t>
  </si>
  <si>
    <t>Microchip/ATMEL</t>
  </si>
  <si>
    <t>Texas Instrument</t>
  </si>
  <si>
    <t>Kingbright</t>
  </si>
  <si>
    <t>ELPP-LED-5MM</t>
  </si>
  <si>
    <t>1N4004-E3/54</t>
  </si>
  <si>
    <t>ATMega88PA-PU, DIP28</t>
  </si>
  <si>
    <t>LM358, DIP8</t>
  </si>
  <si>
    <t>78L05, TO92</t>
  </si>
  <si>
    <t>BF256B, TO92</t>
  </si>
  <si>
    <t>LED 5 mm, Low Power, Red, 20 mA, T-1 3/4</t>
  </si>
  <si>
    <t>1N4004, DO41</t>
  </si>
  <si>
    <t>BPW34, 2 pin, top view</t>
  </si>
  <si>
    <t>Buzzer 12mm, 1-3 Vpp, fres 2.04 kHz, pitch 6.5 mm</t>
  </si>
  <si>
    <t>ELPP-BUZZER-12MM</t>
  </si>
  <si>
    <t>B3F-10XX</t>
  </si>
  <si>
    <t>Slide Switch, SPDT, On-On, pitch 2.54 mm, 500 mA, right angle</t>
  </si>
  <si>
    <t>Alcoswitch/TE Connectivity</t>
  </si>
  <si>
    <t>Würth Elektornik</t>
  </si>
  <si>
    <t>BOM::110538-1::Verbeterde_stralingsmeter::v2.2</t>
  </si>
  <si>
    <t>Standoff, Steel, M3, Hex, Female-Female, 15 mm</t>
  </si>
  <si>
    <t>Würth Elektronik</t>
  </si>
  <si>
    <t>970150321</t>
  </si>
  <si>
    <t>Spacer,PCB, Round, Nylon 6.6, 5x5 mm</t>
  </si>
  <si>
    <t>Duratool</t>
  </si>
  <si>
    <t>D01475</t>
  </si>
  <si>
    <t>Machine screw, M3, 12 mm, steel</t>
  </si>
  <si>
    <t>TR Fastenings</t>
  </si>
  <si>
    <t>M3 12 PRSTMC Z100</t>
  </si>
  <si>
    <t>MC34735</t>
  </si>
  <si>
    <t>cheaper alternative for K1-K4, 14 pins header</t>
  </si>
  <si>
    <t>1X02</t>
  </si>
  <si>
    <t>2 x MA03-1 / MA06-1 / 1X02</t>
  </si>
  <si>
    <t>100+</t>
  </si>
  <si>
    <t>Price total</t>
  </si>
  <si>
    <t>Price 100+ total:</t>
  </si>
  <si>
    <t>Price each</t>
  </si>
  <si>
    <t>Pinheader 1x16, vertical, pitch 2.54 mm, for LCD1</t>
  </si>
  <si>
    <t>Pinheader 2x3, vertical, pitch 2.54 mm</t>
  </si>
  <si>
    <t>K1-K4 + LCD1 are all from one 36-pin M20-9993645 connector</t>
  </si>
  <si>
    <t>PCB 110538-1 v2.2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</si>
</sst>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3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i/>
      <sz val="11"/>
      <name val="Calibri"/>
      <family val="2"/>
    </font>
    <font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49" fontId="0" fillId="0" borderId="0" xfId="0" applyNumberFormat="1"/>
    <xf numFmtId="49" fontId="8" fillId="0" borderId="0" xfId="0" applyNumberFormat="1" applyFont="1"/>
    <xf numFmtId="49" fontId="0" fillId="0" borderId="0" xfId="0" applyNumberFormat="1" applyFont="1" applyFill="1"/>
    <xf numFmtId="0" fontId="0" fillId="0" borderId="0" xfId="0" applyFont="1" applyFill="1"/>
    <xf numFmtId="0" fontId="0" fillId="0" borderId="0" xfId="0" applyNumberFormat="1" applyFont="1"/>
    <xf numFmtId="49" fontId="10" fillId="5" borderId="0" xfId="0" applyNumberFormat="1" applyFont="1" applyFill="1"/>
    <xf numFmtId="0" fontId="10" fillId="5" borderId="0" xfId="0" applyFont="1" applyFill="1"/>
    <xf numFmtId="0" fontId="11" fillId="5" borderId="0" xfId="0" applyFont="1" applyFill="1" applyAlignment="1">
      <alignment vertical="center"/>
    </xf>
    <xf numFmtId="0" fontId="12" fillId="0" borderId="0" xfId="0" applyFont="1"/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6" borderId="0" xfId="0" applyFill="1"/>
    <xf numFmtId="49" fontId="0" fillId="6" borderId="0" xfId="0" applyNumberFormat="1" applyFont="1" applyFill="1"/>
    <xf numFmtId="0" fontId="0" fillId="0" borderId="0" xfId="0" applyFont="1" applyAlignment="1">
      <alignment horizontal="right"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85" zoomScaleNormal="85" workbookViewId="0">
      <selection activeCell="K58" sqref="K58"/>
    </sheetView>
  </sheetViews>
  <sheetFormatPr defaultColWidth="11.42578125" defaultRowHeight="12.75" x14ac:dyDescent="0.2"/>
  <cols>
    <col min="1" max="1" width="52.7109375" style="1" customWidth="1"/>
    <col min="2" max="2" width="23.85546875" style="1" bestFit="1" customWidth="1"/>
    <col min="3" max="3" width="28.42578125" style="1" bestFit="1" customWidth="1"/>
    <col min="4" max="4" width="24.85546875" style="1" bestFit="1" customWidth="1"/>
    <col min="5" max="5" width="20.7109375" style="1" customWidth="1"/>
    <col min="6" max="6" width="6" style="2" bestFit="1" customWidth="1"/>
    <col min="7" max="7" width="11.7109375" style="2" customWidth="1"/>
    <col min="8" max="9" width="11.42578125" style="2"/>
    <col min="10" max="10" width="16" style="2" bestFit="1" customWidth="1"/>
    <col min="11" max="11" width="15.140625" style="2" bestFit="1" customWidth="1"/>
    <col min="12" max="12" width="58.28515625" style="2" bestFit="1" customWidth="1"/>
    <col min="13" max="16384" width="11.42578125" style="2"/>
  </cols>
  <sheetData>
    <row r="1" spans="1:12" s="3" customFormat="1" ht="20.25" x14ac:dyDescent="0.3">
      <c r="A1" s="29" t="s">
        <v>168</v>
      </c>
      <c r="B1" s="29"/>
      <c r="C1" s="29"/>
      <c r="D1" s="29"/>
      <c r="E1" s="29"/>
      <c r="F1" s="29"/>
      <c r="J1" s="3" t="s">
        <v>185</v>
      </c>
      <c r="K1" s="3" t="s">
        <v>183</v>
      </c>
    </row>
    <row r="2" spans="1:12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5</v>
      </c>
      <c r="H2" s="3" t="s">
        <v>144</v>
      </c>
      <c r="I2" s="3" t="s">
        <v>16</v>
      </c>
      <c r="J2" s="3" t="s">
        <v>182</v>
      </c>
      <c r="K2" s="3" t="s">
        <v>182</v>
      </c>
    </row>
    <row r="3" spans="1:12" s="6" customFormat="1" x14ac:dyDescent="0.2">
      <c r="A3" s="5" t="s">
        <v>6</v>
      </c>
      <c r="B3" s="5"/>
      <c r="C3" s="5"/>
      <c r="D3" s="5"/>
      <c r="E3" s="5"/>
      <c r="F3" s="6">
        <f>SUM(F4:F16)</f>
        <v>15</v>
      </c>
    </row>
    <row r="4" spans="1:12" x14ac:dyDescent="0.2">
      <c r="A4" s="17" t="s">
        <v>122</v>
      </c>
      <c r="B4" s="1" t="s">
        <v>51</v>
      </c>
      <c r="C4" s="2" t="s">
        <v>52</v>
      </c>
      <c r="D4" s="1" t="s">
        <v>116</v>
      </c>
      <c r="E4" s="1" t="s">
        <v>26</v>
      </c>
      <c r="F4" s="2">
        <v>1</v>
      </c>
      <c r="G4" s="2">
        <v>9339086</v>
      </c>
      <c r="I4" s="2" t="s">
        <v>53</v>
      </c>
      <c r="J4" s="2">
        <v>2.12E-2</v>
      </c>
      <c r="K4" s="2">
        <f>PRODUCT(F4,J4)</f>
        <v>2.12E-2</v>
      </c>
      <c r="L4" s="24" t="str">
        <f>CONCATENATE(CONCATENATE($E4,IF(ISBLANK($E4),""," = "),$A4),IF(ISBLANK($J4),"",", "),$J4)</f>
        <v>R1 = 1 MΩ, 5%, 0.25W, 250V, 0.0212</v>
      </c>
    </row>
    <row r="5" spans="1:12" x14ac:dyDescent="0.2">
      <c r="A5" s="17" t="s">
        <v>123</v>
      </c>
      <c r="B5" s="1" t="s">
        <v>51</v>
      </c>
      <c r="C5" s="2" t="s">
        <v>54</v>
      </c>
      <c r="D5" s="1" t="s">
        <v>116</v>
      </c>
      <c r="E5" s="1" t="s">
        <v>31</v>
      </c>
      <c r="F5" s="2">
        <v>1</v>
      </c>
      <c r="G5" s="2">
        <v>9339051</v>
      </c>
      <c r="I5" s="2" t="s">
        <v>55</v>
      </c>
      <c r="J5" s="2">
        <v>2.0199999999999999E-2</v>
      </c>
      <c r="K5" s="2">
        <f t="shared" ref="K5:K14" si="0">PRODUCT(F5,J5)</f>
        <v>2.0199999999999999E-2</v>
      </c>
      <c r="L5" s="24" t="str">
        <f>CONCATENATE(CONCATENATE($E5,IF(ISBLANK($E5),""," = "),$A5),IF(ISBLANK($J5),"",", "),$J5)</f>
        <v>R2 = 1 kΩ, 5%, 0.25W, 250V, 0.0202</v>
      </c>
    </row>
    <row r="6" spans="1:12" x14ac:dyDescent="0.2">
      <c r="A6" s="17" t="s">
        <v>124</v>
      </c>
      <c r="B6" s="1" t="s">
        <v>51</v>
      </c>
      <c r="C6" s="2" t="s">
        <v>56</v>
      </c>
      <c r="D6" s="1" t="s">
        <v>116</v>
      </c>
      <c r="E6" s="1" t="s">
        <v>58</v>
      </c>
      <c r="F6" s="2">
        <v>2</v>
      </c>
      <c r="G6" s="2">
        <v>1186248</v>
      </c>
      <c r="I6" s="2" t="s">
        <v>57</v>
      </c>
      <c r="J6" s="2">
        <v>2.1499999999999998E-2</v>
      </c>
      <c r="K6" s="2">
        <f t="shared" si="0"/>
        <v>4.2999999999999997E-2</v>
      </c>
      <c r="L6" s="24" t="str">
        <f>CONCATENATE(CONCATENATE($E6,IF(ISBLANK($E6),""," = "),$A6),IF(ISBLANK($J6),"",", "),$J6)</f>
        <v>R3, R14 = 10 MΩ, 5%, 0.25W, 250V, 0.0215</v>
      </c>
    </row>
    <row r="7" spans="1:12" x14ac:dyDescent="0.2">
      <c r="A7" s="17" t="s">
        <v>125</v>
      </c>
      <c r="B7" s="1" t="s">
        <v>51</v>
      </c>
      <c r="C7" s="2" t="s">
        <v>59</v>
      </c>
      <c r="D7" s="1" t="s">
        <v>116</v>
      </c>
      <c r="E7" s="1" t="s">
        <v>27</v>
      </c>
      <c r="F7" s="2">
        <v>1</v>
      </c>
      <c r="G7" s="2">
        <v>9339540</v>
      </c>
      <c r="I7" s="2" t="s">
        <v>60</v>
      </c>
      <c r="J7" s="2">
        <v>2.0500000000000001E-2</v>
      </c>
      <c r="K7" s="2">
        <f t="shared" si="0"/>
        <v>2.0500000000000001E-2</v>
      </c>
      <c r="L7" s="24" t="str">
        <f t="shared" ref="L7:L13" si="1">CONCATENATE(CONCATENATE($E7,IF(ISBLANK($E7),""," = "),$A7),IF(ISBLANK($J7),"",", "),$J7)</f>
        <v>R4 = 4.7 kΩ, 5%, 0.25W, 250V, 0.0205</v>
      </c>
    </row>
    <row r="8" spans="1:12" x14ac:dyDescent="0.2">
      <c r="A8" s="17" t="s">
        <v>126</v>
      </c>
      <c r="B8" s="1" t="s">
        <v>51</v>
      </c>
      <c r="C8" s="2" t="s">
        <v>61</v>
      </c>
      <c r="D8" s="1" t="s">
        <v>116</v>
      </c>
      <c r="E8" s="1" t="s">
        <v>63</v>
      </c>
      <c r="F8" s="2">
        <v>2</v>
      </c>
      <c r="G8" s="2">
        <v>9339060</v>
      </c>
      <c r="I8" s="2" t="s">
        <v>62</v>
      </c>
      <c r="J8" s="2">
        <v>2.1100000000000001E-2</v>
      </c>
      <c r="K8" s="2">
        <f t="shared" si="0"/>
        <v>4.2200000000000001E-2</v>
      </c>
      <c r="L8" s="24" t="str">
        <f t="shared" si="1"/>
        <v>R5, R7 = 10 kΩ, 5%, 0.25W, 250V, 0.0211</v>
      </c>
    </row>
    <row r="9" spans="1:12" x14ac:dyDescent="0.2">
      <c r="A9" s="17" t="s">
        <v>127</v>
      </c>
      <c r="B9" s="1" t="s">
        <v>51</v>
      </c>
      <c r="C9" s="2" t="s">
        <v>64</v>
      </c>
      <c r="D9" s="1" t="s">
        <v>116</v>
      </c>
      <c r="E9" s="1" t="s">
        <v>66</v>
      </c>
      <c r="F9" s="2">
        <v>2</v>
      </c>
      <c r="G9" s="2">
        <v>9339442</v>
      </c>
      <c r="I9" s="2" t="s">
        <v>65</v>
      </c>
      <c r="J9" s="2">
        <v>2.0799999999999999E-2</v>
      </c>
      <c r="K9" s="2">
        <f t="shared" si="0"/>
        <v>4.1599999999999998E-2</v>
      </c>
      <c r="L9" s="24" t="str">
        <f t="shared" si="1"/>
        <v>R6, R8 = 330 kΩ, 5%, 0.25W, 250V, 0.0208</v>
      </c>
    </row>
    <row r="10" spans="1:12" x14ac:dyDescent="0.2">
      <c r="A10" s="17" t="s">
        <v>128</v>
      </c>
      <c r="B10" s="1" t="s">
        <v>51</v>
      </c>
      <c r="C10" s="2" t="s">
        <v>67</v>
      </c>
      <c r="D10" s="1" t="s">
        <v>116</v>
      </c>
      <c r="E10" s="1" t="s">
        <v>32</v>
      </c>
      <c r="F10" s="2">
        <v>1</v>
      </c>
      <c r="G10" s="2">
        <v>9339531</v>
      </c>
      <c r="I10" s="2" t="s">
        <v>68</v>
      </c>
      <c r="J10" s="2">
        <v>2.1499999999999998E-2</v>
      </c>
      <c r="K10" s="2">
        <f t="shared" si="0"/>
        <v>2.1499999999999998E-2</v>
      </c>
      <c r="L10" s="24" t="str">
        <f t="shared" si="1"/>
        <v>R9 = 470 Ω, 5%, 0.25W, 250V, 0.0215</v>
      </c>
    </row>
    <row r="11" spans="1:12" x14ac:dyDescent="0.2">
      <c r="A11" s="17" t="s">
        <v>129</v>
      </c>
      <c r="B11" s="1" t="s">
        <v>51</v>
      </c>
      <c r="C11" s="2" t="s">
        <v>71</v>
      </c>
      <c r="D11" s="1" t="s">
        <v>116</v>
      </c>
      <c r="E11" s="1" t="s">
        <v>103</v>
      </c>
      <c r="F11" s="2">
        <v>2</v>
      </c>
      <c r="G11" s="2">
        <v>9339299</v>
      </c>
      <c r="I11" s="2" t="s">
        <v>72</v>
      </c>
      <c r="J11" s="2">
        <v>2.1000000000000001E-2</v>
      </c>
      <c r="K11" s="2">
        <f t="shared" si="0"/>
        <v>4.2000000000000003E-2</v>
      </c>
      <c r="L11" s="24" t="str">
        <f t="shared" si="1"/>
        <v>R10,R12 = 220 Ω, 5%, 0.25W, 250V, 0.021</v>
      </c>
    </row>
    <row r="12" spans="1:12" x14ac:dyDescent="0.2">
      <c r="A12" s="17" t="s">
        <v>130</v>
      </c>
      <c r="B12" s="1" t="s">
        <v>51</v>
      </c>
      <c r="C12" s="2" t="s">
        <v>69</v>
      </c>
      <c r="D12" s="1" t="s">
        <v>116</v>
      </c>
      <c r="E12" s="1" t="s">
        <v>104</v>
      </c>
      <c r="F12" s="2">
        <v>1</v>
      </c>
      <c r="G12" s="2">
        <v>9339043</v>
      </c>
      <c r="I12" s="2" t="s">
        <v>70</v>
      </c>
      <c r="J12" s="2">
        <v>2.1000000000000001E-2</v>
      </c>
      <c r="K12" s="2">
        <f t="shared" si="0"/>
        <v>2.1000000000000001E-2</v>
      </c>
      <c r="L12" s="24" t="str">
        <f t="shared" si="1"/>
        <v>R11 = 100 Ω, 5%, 0.25W, 250V, 0.021</v>
      </c>
    </row>
    <row r="13" spans="1:12" x14ac:dyDescent="0.2">
      <c r="A13" s="17" t="s">
        <v>131</v>
      </c>
      <c r="B13" s="1" t="s">
        <v>51</v>
      </c>
      <c r="C13" s="2" t="s">
        <v>73</v>
      </c>
      <c r="D13" s="1" t="s">
        <v>116</v>
      </c>
      <c r="E13" s="1" t="s">
        <v>28</v>
      </c>
      <c r="F13" s="2">
        <v>1</v>
      </c>
      <c r="G13" s="2">
        <v>9339639</v>
      </c>
      <c r="I13" s="2" t="s">
        <v>74</v>
      </c>
      <c r="J13" s="2">
        <v>2.0199999999999999E-2</v>
      </c>
      <c r="K13" s="2">
        <f t="shared" si="0"/>
        <v>2.0199999999999999E-2</v>
      </c>
      <c r="L13" s="24" t="str">
        <f t="shared" si="1"/>
        <v>R13 = 5.6 Ω, 5%, 0.25W, 250V, 0.0202</v>
      </c>
    </row>
    <row r="14" spans="1:12" x14ac:dyDescent="0.2">
      <c r="K14" s="2">
        <f t="shared" si="0"/>
        <v>0</v>
      </c>
      <c r="L14" s="2" t="str">
        <f>CONCATENATE(CONCATENATE($E14,IF(ISBLANK($E14),""," = "),$A14),IF(ISBLANK($J14),"",", "),$J14)</f>
        <v/>
      </c>
    </row>
    <row r="15" spans="1:12" s="21" customFormat="1" ht="15" x14ac:dyDescent="0.2">
      <c r="A15" s="20" t="s">
        <v>100</v>
      </c>
      <c r="B15" s="20"/>
      <c r="C15" s="20"/>
      <c r="D15" s="20"/>
      <c r="E15" s="20"/>
      <c r="L15" s="22"/>
    </row>
    <row r="16" spans="1:12" x14ac:dyDescent="0.2">
      <c r="A16" s="17" t="s">
        <v>114</v>
      </c>
      <c r="B16" s="1" t="s">
        <v>105</v>
      </c>
      <c r="C16" s="1" t="s">
        <v>106</v>
      </c>
      <c r="D16" s="1" t="s">
        <v>99</v>
      </c>
      <c r="E16" s="1" t="s">
        <v>98</v>
      </c>
      <c r="F16" s="2">
        <v>1</v>
      </c>
      <c r="G16" s="2">
        <v>9354778</v>
      </c>
      <c r="I16" s="2" t="s">
        <v>107</v>
      </c>
      <c r="J16" s="2">
        <v>0.93799999999999994</v>
      </c>
      <c r="K16" s="2">
        <f t="shared" ref="K16:K17" si="2">PRODUCT(F16,J16)</f>
        <v>0.93799999999999994</v>
      </c>
      <c r="L16" s="24" t="str">
        <f>CONCATENATE(CONCATENATE($E16,IF(ISBLANK($E16),""," = "),$A16),IF(ISBLANK($J16),"",", "),$J16)</f>
        <v>P1 = 10 kΩ, trimmer, 1 turn,  flat, 0.938</v>
      </c>
    </row>
    <row r="17" spans="1:12" ht="14.25" x14ac:dyDescent="0.2">
      <c r="A17" s="17"/>
      <c r="K17" s="2">
        <f t="shared" si="2"/>
        <v>0</v>
      </c>
      <c r="L17" s="25"/>
    </row>
    <row r="18" spans="1:12" s="6" customFormat="1" x14ac:dyDescent="0.2">
      <c r="A18" s="5" t="s">
        <v>7</v>
      </c>
      <c r="B18" s="5"/>
      <c r="C18" s="5"/>
      <c r="D18" s="5"/>
      <c r="E18" s="5"/>
      <c r="F18" s="6">
        <f>SUM(F19:F23)</f>
        <v>9</v>
      </c>
    </row>
    <row r="19" spans="1:12" x14ac:dyDescent="0.2">
      <c r="A19" s="17" t="s">
        <v>75</v>
      </c>
      <c r="B19" s="1" t="s">
        <v>51</v>
      </c>
      <c r="C19" s="1" t="s">
        <v>76</v>
      </c>
      <c r="D19" s="1" t="s">
        <v>77</v>
      </c>
      <c r="E19" s="1" t="s">
        <v>22</v>
      </c>
      <c r="F19" s="2">
        <v>4</v>
      </c>
      <c r="G19" s="2">
        <v>1216440</v>
      </c>
      <c r="I19" s="2" t="s">
        <v>78</v>
      </c>
      <c r="J19" s="2">
        <v>9.98E-2</v>
      </c>
      <c r="K19" s="2">
        <f t="shared" ref="K19:K23" si="3">PRODUCT(F19,J19)</f>
        <v>0.3992</v>
      </c>
      <c r="L19" s="24" t="str">
        <f t="shared" ref="L19:L33" si="4">CONCATENATE(CONCATENATE($E19,IF(ISBLANK($E19),""," = "),$A19),IF(ISBLANK($J19),"",", "),$J19)</f>
        <v>C1,C2,C3,C9 = 100 nF, 50 V, X7R, 5.08 mm pitch, 0.0998</v>
      </c>
    </row>
    <row r="20" spans="1:12" x14ac:dyDescent="0.2">
      <c r="A20" s="17" t="s">
        <v>79</v>
      </c>
      <c r="B20" s="1" t="s">
        <v>108</v>
      </c>
      <c r="C20" s="2" t="s">
        <v>109</v>
      </c>
      <c r="D20" s="1" t="s">
        <v>80</v>
      </c>
      <c r="E20" s="1" t="s">
        <v>18</v>
      </c>
      <c r="F20" s="2">
        <v>2</v>
      </c>
      <c r="G20" s="2">
        <v>1141762</v>
      </c>
      <c r="J20" s="2">
        <v>5.2400000000000002E-2</v>
      </c>
      <c r="K20" s="2">
        <f t="shared" si="3"/>
        <v>0.1048</v>
      </c>
      <c r="L20" s="24" t="str">
        <f t="shared" si="4"/>
        <v>C4,C5 = 47 pF, 50 V, C0G/NP0, 2.5 mm pitch, 0.0524</v>
      </c>
    </row>
    <row r="21" spans="1:12" x14ac:dyDescent="0.2">
      <c r="A21" s="17" t="s">
        <v>81</v>
      </c>
      <c r="B21" s="1" t="s">
        <v>51</v>
      </c>
      <c r="C21" s="1" t="s">
        <v>82</v>
      </c>
      <c r="D21" s="1" t="s">
        <v>83</v>
      </c>
      <c r="E21" s="1" t="s">
        <v>85</v>
      </c>
      <c r="F21" s="2">
        <v>2</v>
      </c>
      <c r="G21" s="2">
        <v>9451412</v>
      </c>
      <c r="I21" s="2" t="s">
        <v>84</v>
      </c>
      <c r="J21" s="2">
        <v>6.9099999999999995E-2</v>
      </c>
      <c r="K21" s="2">
        <f t="shared" si="3"/>
        <v>0.13819999999999999</v>
      </c>
      <c r="L21" s="24" t="str">
        <f t="shared" si="4"/>
        <v>C6, C7 = 100 µF, 50 V, 3.5 mm pitch, 8x11 mm, 0.0691</v>
      </c>
    </row>
    <row r="22" spans="1:12" x14ac:dyDescent="0.2">
      <c r="A22" s="17" t="s">
        <v>86</v>
      </c>
      <c r="B22" s="1" t="s">
        <v>51</v>
      </c>
      <c r="C22" s="1" t="s">
        <v>87</v>
      </c>
      <c r="D22" s="1" t="s">
        <v>88</v>
      </c>
      <c r="E22" s="1" t="s">
        <v>19</v>
      </c>
      <c r="F22" s="2">
        <v>1</v>
      </c>
      <c r="G22" s="2">
        <v>9451382</v>
      </c>
      <c r="I22" s="2" t="s">
        <v>89</v>
      </c>
      <c r="J22" s="2">
        <v>3.4700000000000002E-2</v>
      </c>
      <c r="K22" s="2">
        <f t="shared" si="3"/>
        <v>3.4700000000000002E-2</v>
      </c>
      <c r="L22" s="24" t="str">
        <f t="shared" si="4"/>
        <v>C8 = 10 µF, 50 V, 2 mm pitch, 5x11 mm, 0.0347</v>
      </c>
    </row>
    <row r="23" spans="1:12" x14ac:dyDescent="0.2">
      <c r="K23" s="2">
        <f t="shared" si="3"/>
        <v>0</v>
      </c>
      <c r="L23" s="24" t="str">
        <f>CONCATENATE(CONCATENATE($E23,IF(ISBLANK($E23),""," = "),$A23),IF(ISBLANK($J23),"",", "),$J23)</f>
        <v/>
      </c>
    </row>
    <row r="24" spans="1:12" s="6" customFormat="1" x14ac:dyDescent="0.2">
      <c r="A24" s="5" t="s">
        <v>8</v>
      </c>
      <c r="B24" s="5"/>
      <c r="C24" s="5"/>
      <c r="D24" s="5"/>
      <c r="E24" s="5"/>
      <c r="F24" s="6">
        <f>SUM(F25:F33)</f>
        <v>7</v>
      </c>
    </row>
    <row r="25" spans="1:12" x14ac:dyDescent="0.2">
      <c r="A25" s="1" t="s">
        <v>161</v>
      </c>
      <c r="B25" s="1" t="s">
        <v>108</v>
      </c>
      <c r="C25" s="1" t="s">
        <v>17</v>
      </c>
      <c r="D25" s="1" t="s">
        <v>117</v>
      </c>
      <c r="E25" s="1" t="s">
        <v>21</v>
      </c>
      <c r="F25" s="2">
        <v>1</v>
      </c>
      <c r="G25" s="23">
        <v>1045425</v>
      </c>
      <c r="I25" s="2" t="s">
        <v>110</v>
      </c>
      <c r="J25" s="2">
        <v>0.58699999999999997</v>
      </c>
      <c r="K25" s="2">
        <f t="shared" ref="K25:K33" si="5">PRODUCT(F25,J25)</f>
        <v>0.58699999999999997</v>
      </c>
      <c r="L25" s="24" t="str">
        <f t="shared" si="4"/>
        <v>D1 = BPW34, 2 pin, top view, 0.587</v>
      </c>
    </row>
    <row r="26" spans="1:12" x14ac:dyDescent="0.2">
      <c r="A26" s="2" t="s">
        <v>160</v>
      </c>
      <c r="B26" s="1" t="s">
        <v>108</v>
      </c>
      <c r="C26" s="1" t="s">
        <v>154</v>
      </c>
      <c r="D26" s="2" t="s">
        <v>115</v>
      </c>
      <c r="E26" s="2" t="s">
        <v>20</v>
      </c>
      <c r="F26" s="2">
        <v>1</v>
      </c>
      <c r="G26" s="23">
        <v>2335181</v>
      </c>
      <c r="J26" s="2">
        <v>7.6200000000000004E-2</v>
      </c>
      <c r="K26" s="2">
        <f t="shared" si="5"/>
        <v>7.6200000000000004E-2</v>
      </c>
      <c r="L26" s="24" t="str">
        <f t="shared" si="4"/>
        <v>D2 = 1N4004, DO41, 0.0762</v>
      </c>
    </row>
    <row r="27" spans="1:12" x14ac:dyDescent="0.2">
      <c r="A27" s="1" t="s">
        <v>159</v>
      </c>
      <c r="B27" s="1" t="s">
        <v>152</v>
      </c>
      <c r="C27" s="1" t="s">
        <v>90</v>
      </c>
      <c r="D27" s="1" t="s">
        <v>153</v>
      </c>
      <c r="E27" s="1" t="s">
        <v>50</v>
      </c>
      <c r="F27" s="2">
        <v>1</v>
      </c>
      <c r="G27" s="23">
        <v>2335725</v>
      </c>
      <c r="J27" s="2">
        <v>0.11700000000000001</v>
      </c>
      <c r="K27" s="2">
        <f t="shared" si="5"/>
        <v>0.11700000000000001</v>
      </c>
      <c r="L27" s="24" t="str">
        <f t="shared" si="4"/>
        <v>LED1 = LED 5 mm, Low Power, Red, 20 mA, T-1 3/4, 0.117</v>
      </c>
    </row>
    <row r="28" spans="1:12" x14ac:dyDescent="0.2">
      <c r="A28" s="1" t="s">
        <v>155</v>
      </c>
      <c r="B28" s="1" t="s">
        <v>150</v>
      </c>
      <c r="C28" s="1" t="s">
        <v>46</v>
      </c>
      <c r="D28" s="1" t="s">
        <v>118</v>
      </c>
      <c r="E28" s="1" t="s">
        <v>23</v>
      </c>
      <c r="F28" s="2">
        <v>1</v>
      </c>
      <c r="G28" s="2">
        <v>1715492</v>
      </c>
      <c r="J28" s="2">
        <v>1.47</v>
      </c>
      <c r="K28" s="2">
        <f t="shared" si="5"/>
        <v>1.47</v>
      </c>
      <c r="L28" s="24" t="str">
        <f t="shared" si="4"/>
        <v>IC1 = ATMega88PA-PU, DIP28, 1.47</v>
      </c>
    </row>
    <row r="29" spans="1:12" x14ac:dyDescent="0.2">
      <c r="A29" s="1" t="s">
        <v>156</v>
      </c>
      <c r="B29" s="1" t="s">
        <v>151</v>
      </c>
      <c r="C29" s="1" t="s">
        <v>146</v>
      </c>
      <c r="D29" s="1" t="s">
        <v>119</v>
      </c>
      <c r="E29" s="1" t="s">
        <v>24</v>
      </c>
      <c r="F29" s="2">
        <v>1</v>
      </c>
      <c r="G29" s="2">
        <v>1648686</v>
      </c>
      <c r="J29" s="2">
        <v>0.16500000000000001</v>
      </c>
      <c r="K29" s="2">
        <f t="shared" si="5"/>
        <v>0.16500000000000001</v>
      </c>
      <c r="L29" s="24" t="str">
        <f t="shared" si="4"/>
        <v>IC2 = LM358, DIP8, 0.165</v>
      </c>
    </row>
    <row r="30" spans="1:12" x14ac:dyDescent="0.2">
      <c r="A30" s="1" t="s">
        <v>157</v>
      </c>
      <c r="B30" s="1" t="s">
        <v>149</v>
      </c>
      <c r="C30" s="1" t="s">
        <v>147</v>
      </c>
      <c r="D30" s="1" t="s">
        <v>120</v>
      </c>
      <c r="E30" s="1" t="s">
        <v>25</v>
      </c>
      <c r="F30" s="2">
        <v>1</v>
      </c>
      <c r="G30" s="2">
        <v>1467763</v>
      </c>
      <c r="J30" s="2">
        <v>0.14099999999999999</v>
      </c>
      <c r="K30" s="2">
        <f t="shared" si="5"/>
        <v>0.14099999999999999</v>
      </c>
      <c r="L30" s="24" t="str">
        <f t="shared" si="4"/>
        <v>IC3 = 78L05, TO92, 0.141</v>
      </c>
    </row>
    <row r="31" spans="1:12" x14ac:dyDescent="0.2">
      <c r="A31" s="1" t="s">
        <v>158</v>
      </c>
      <c r="B31" s="1" t="s">
        <v>148</v>
      </c>
      <c r="C31" s="1" t="s">
        <v>33</v>
      </c>
      <c r="D31" s="1" t="s">
        <v>121</v>
      </c>
      <c r="E31" s="2" t="s">
        <v>102</v>
      </c>
      <c r="F31" s="2">
        <v>1</v>
      </c>
      <c r="G31" s="2">
        <v>2453364</v>
      </c>
      <c r="J31" s="2">
        <v>0.125</v>
      </c>
      <c r="K31" s="2">
        <f t="shared" si="5"/>
        <v>0.125</v>
      </c>
      <c r="L31" s="24" t="str">
        <f t="shared" si="4"/>
        <v>T1 = BF256B, TO92, 0.125</v>
      </c>
    </row>
    <row r="32" spans="1:12" x14ac:dyDescent="0.2">
      <c r="K32" s="2">
        <f t="shared" si="5"/>
        <v>0</v>
      </c>
      <c r="L32" s="2" t="str">
        <f t="shared" si="4"/>
        <v/>
      </c>
    </row>
    <row r="33" spans="1:12" x14ac:dyDescent="0.2">
      <c r="E33" s="2"/>
      <c r="K33" s="2">
        <f t="shared" si="5"/>
        <v>0</v>
      </c>
      <c r="L33" s="2" t="str">
        <f t="shared" si="4"/>
        <v/>
      </c>
    </row>
    <row r="34" spans="1:12" s="6" customFormat="1" x14ac:dyDescent="0.2">
      <c r="A34" s="5" t="s">
        <v>9</v>
      </c>
      <c r="B34" s="5"/>
      <c r="C34" s="5"/>
      <c r="D34" s="5"/>
      <c r="E34" s="5"/>
    </row>
    <row r="35" spans="1:12" x14ac:dyDescent="0.2">
      <c r="A35" s="1" t="s">
        <v>162</v>
      </c>
      <c r="B35" s="1" t="s">
        <v>111</v>
      </c>
      <c r="C35" s="1" t="s">
        <v>112</v>
      </c>
      <c r="D35" s="1" t="s">
        <v>163</v>
      </c>
      <c r="E35" s="1" t="s">
        <v>101</v>
      </c>
      <c r="F35" s="2">
        <v>1</v>
      </c>
      <c r="G35" s="2">
        <v>1022402</v>
      </c>
      <c r="I35" s="23" t="s">
        <v>34</v>
      </c>
      <c r="J35" s="2">
        <v>1.07</v>
      </c>
      <c r="K35" s="2">
        <f t="shared" ref="K35:K38" si="6">PRODUCT(F35,J35)</f>
        <v>1.07</v>
      </c>
      <c r="L35" s="2" t="str">
        <f>CONCATENATE(CONCATENATE($E35,IF(ISBLANK($E35),""," = "),$A35),IF(ISBLANK($J35),"",", "),$J35)</f>
        <v>Bz1 = Buzzer 12mm, 1-3 Vpp, fres 2.04 kHz, pitch 6.5 mm, 1.07</v>
      </c>
    </row>
    <row r="36" spans="1:12" x14ac:dyDescent="0.2">
      <c r="A36" s="17" t="s">
        <v>39</v>
      </c>
      <c r="B36" s="1" t="s">
        <v>166</v>
      </c>
      <c r="C36" s="1" t="s">
        <v>40</v>
      </c>
      <c r="D36" s="1" t="s">
        <v>164</v>
      </c>
      <c r="E36" s="1" t="s">
        <v>29</v>
      </c>
      <c r="F36" s="2">
        <v>1</v>
      </c>
      <c r="G36" s="2">
        <v>1555985</v>
      </c>
      <c r="I36" s="2" t="s">
        <v>41</v>
      </c>
      <c r="J36" s="2">
        <v>7.9000000000000001E-2</v>
      </c>
      <c r="K36" s="2">
        <f t="shared" si="6"/>
        <v>7.9000000000000001E-2</v>
      </c>
      <c r="L36" s="24" t="str">
        <f>CONCATENATE(CONCATENATE($E36,IF(ISBLANK($E36),""," = "),$A36),IF(ISBLANK($J36),"",", "),$J36)</f>
        <v>S1 = Switch, tactile, 24 V, 50 mA, 6x6 mm, 0.079</v>
      </c>
    </row>
    <row r="37" spans="1:12" x14ac:dyDescent="0.2">
      <c r="A37" s="17" t="s">
        <v>165</v>
      </c>
      <c r="B37" s="1" t="s">
        <v>167</v>
      </c>
      <c r="C37" s="1" t="s">
        <v>47</v>
      </c>
      <c r="D37" s="1" t="s">
        <v>47</v>
      </c>
      <c r="E37" s="1" t="s">
        <v>48</v>
      </c>
      <c r="F37" s="2">
        <v>1</v>
      </c>
      <c r="G37" s="2">
        <v>2134453</v>
      </c>
      <c r="J37" s="2">
        <v>1.52</v>
      </c>
      <c r="K37" s="2">
        <f t="shared" si="6"/>
        <v>1.52</v>
      </c>
      <c r="L37" s="24" t="str">
        <f>CONCATENATE(CONCATENATE($E37,IF(ISBLANK($E37),""," = "),$A37),IF(ISBLANK($J37),"",", "),$J37)</f>
        <v>S2 = Slide Switch, SPDT, On-On, pitch 2.54 mm, 500 mA, right angle, 1.52</v>
      </c>
    </row>
    <row r="38" spans="1:12" x14ac:dyDescent="0.2">
      <c r="K38" s="2">
        <f t="shared" si="6"/>
        <v>0</v>
      </c>
      <c r="L38" s="2" t="str">
        <f>CONCATENATE(CONCATENATE($E38,IF(ISBLANK($E38),""," = "),$A38),IF(ISBLANK($J38),"",", "),$J38)</f>
        <v/>
      </c>
    </row>
    <row r="39" spans="1:12" s="6" customFormat="1" x14ac:dyDescent="0.2">
      <c r="A39" s="5" t="s">
        <v>10</v>
      </c>
      <c r="B39" s="5"/>
      <c r="C39" s="5"/>
      <c r="D39" s="5"/>
      <c r="E39" s="5"/>
    </row>
    <row r="40" spans="1:12" s="8" customFormat="1" x14ac:dyDescent="0.2">
      <c r="A40" s="7" t="s">
        <v>138</v>
      </c>
      <c r="B40" s="7" t="s">
        <v>133</v>
      </c>
      <c r="C40" t="s">
        <v>134</v>
      </c>
      <c r="D40" s="7" t="s">
        <v>135</v>
      </c>
      <c r="E40" s="7" t="s">
        <v>132</v>
      </c>
      <c r="F40" s="8">
        <v>2</v>
      </c>
      <c r="G40" s="26">
        <v>1022263</v>
      </c>
      <c r="J40" s="8">
        <v>0</v>
      </c>
      <c r="K40" s="8">
        <f t="shared" ref="K40:K51" si="7">PRODUCT(F40,J40)</f>
        <v>0</v>
      </c>
      <c r="L40" s="8" t="str">
        <f>CONCATENATE(CONCATENATE($E40,IF(ISBLANK($E40),""," = "),$A40),IF(ISBLANK($J41),"",", "),$J41)</f>
        <v>K1,K2 = Pinheader 1x3, vertical, pitch 2.54 mm, 0.84</v>
      </c>
    </row>
    <row r="41" spans="1:12" s="8" customFormat="1" x14ac:dyDescent="0.2">
      <c r="A41" s="7" t="s">
        <v>139</v>
      </c>
      <c r="B41" s="7" t="s">
        <v>133</v>
      </c>
      <c r="C41" t="s">
        <v>134</v>
      </c>
      <c r="D41" s="7" t="s">
        <v>136</v>
      </c>
      <c r="E41" s="7" t="s">
        <v>137</v>
      </c>
      <c r="F41" s="8">
        <v>1</v>
      </c>
      <c r="G41" s="26">
        <v>1022263</v>
      </c>
      <c r="J41" s="8">
        <v>0.84</v>
      </c>
      <c r="K41" s="8">
        <f t="shared" si="7"/>
        <v>0.84</v>
      </c>
      <c r="L41" s="8" t="str">
        <f>CONCATENATE(CONCATENATE($E41,IF(ISBLANK($E41),""," = "),$A41),IF(ISBLANK($J42),"",", "),$J42)</f>
        <v>K3 = Pinheader 1x6, vertical, pitch 2.54 mm, 0</v>
      </c>
    </row>
    <row r="42" spans="1:12" s="8" customFormat="1" x14ac:dyDescent="0.2">
      <c r="A42" s="7" t="s">
        <v>140</v>
      </c>
      <c r="B42" s="7" t="s">
        <v>133</v>
      </c>
      <c r="C42" t="s">
        <v>134</v>
      </c>
      <c r="D42" s="7" t="s">
        <v>180</v>
      </c>
      <c r="E42" s="7" t="s">
        <v>141</v>
      </c>
      <c r="F42" s="8">
        <v>1</v>
      </c>
      <c r="G42" s="26">
        <v>1022263</v>
      </c>
      <c r="J42" s="8">
        <v>0</v>
      </c>
      <c r="K42" s="8">
        <f t="shared" si="7"/>
        <v>0</v>
      </c>
      <c r="L42" s="8" t="str">
        <f t="shared" ref="L42" si="8">CONCATENATE(CONCATENATE($E42,IF(ISBLANK($E42),""," = "),$A42),IF(ISBLANK($J42),"",", "),$J42)</f>
        <v>K4 = Pinheader 1x2, vertical, pitch 2.54 mm, 0</v>
      </c>
    </row>
    <row r="43" spans="1:12" x14ac:dyDescent="0.2">
      <c r="A43" s="7" t="s">
        <v>187</v>
      </c>
      <c r="B43" s="1" t="s">
        <v>30</v>
      </c>
      <c r="C43" s="7" t="s">
        <v>43</v>
      </c>
      <c r="D43" s="7" t="s">
        <v>142</v>
      </c>
      <c r="E43" s="7" t="s">
        <v>45</v>
      </c>
      <c r="F43" s="2">
        <v>1</v>
      </c>
      <c r="G43" s="19">
        <v>1098460</v>
      </c>
      <c r="I43" s="8" t="s">
        <v>44</v>
      </c>
      <c r="J43" s="2">
        <v>0.23200000000000001</v>
      </c>
      <c r="K43" s="2">
        <f t="shared" si="7"/>
        <v>0.23200000000000001</v>
      </c>
      <c r="L43" s="24" t="str">
        <f>CONCATENATE(CONCATENATE($E43,IF(ISBLANK($E43),""," = "),$A43),IF(ISBLANK($J43),"",", "),$J43)</f>
        <v>K5 = Pinheader 2x3, vertical, pitch 2.54 mm, 0.232</v>
      </c>
    </row>
    <row r="44" spans="1:12" x14ac:dyDescent="0.2">
      <c r="A44" s="17" t="s">
        <v>113</v>
      </c>
      <c r="B44" s="1" t="s">
        <v>35</v>
      </c>
      <c r="C44" s="1" t="s">
        <v>36</v>
      </c>
      <c r="D44" s="1" t="s">
        <v>37</v>
      </c>
      <c r="E44" s="7" t="s">
        <v>42</v>
      </c>
      <c r="F44" s="2">
        <v>1</v>
      </c>
      <c r="G44" s="2">
        <v>1217037</v>
      </c>
      <c r="I44" s="2" t="s">
        <v>38</v>
      </c>
      <c r="J44" s="2">
        <v>1.21</v>
      </c>
      <c r="K44" s="2">
        <f t="shared" si="7"/>
        <v>1.21</v>
      </c>
      <c r="L44" s="24" t="str">
        <f>CONCATENATE(CONCATENATE($E44,IF(ISBLANK($E44),""," = "),$A44),IF(ISBLANK($J44),"",", "),$J44)</f>
        <v>K6 = DC barrel jack, 1.95 mm pin, 12 V, 3 A, 1.21</v>
      </c>
    </row>
    <row r="45" spans="1:12" x14ac:dyDescent="0.2">
      <c r="A45" s="17" t="s">
        <v>94</v>
      </c>
      <c r="B45" s="1" t="s">
        <v>51</v>
      </c>
      <c r="C45" s="1" t="s">
        <v>95</v>
      </c>
      <c r="D45" s="1" t="s">
        <v>118</v>
      </c>
      <c r="E45" s="1" t="s">
        <v>23</v>
      </c>
      <c r="F45" s="2">
        <v>1</v>
      </c>
      <c r="G45" s="2">
        <v>1103850</v>
      </c>
      <c r="I45" s="2" t="s">
        <v>96</v>
      </c>
      <c r="J45" s="8">
        <v>0.46700000000000003</v>
      </c>
      <c r="K45" s="2">
        <f t="shared" si="7"/>
        <v>0.46700000000000003</v>
      </c>
      <c r="L45" s="24" t="str">
        <f>CONCATENATE(CONCATENATE($E45,IF(ISBLANK($E45),""," = "),$A45),IF(ISBLANK($J45),"",", "),$J45)</f>
        <v>IC1 = IC socket, DIP-28, narrow, 0.467</v>
      </c>
    </row>
    <row r="46" spans="1:12" x14ac:dyDescent="0.2">
      <c r="A46" s="17" t="s">
        <v>91</v>
      </c>
      <c r="B46" s="1" t="s">
        <v>51</v>
      </c>
      <c r="C46" s="1" t="s">
        <v>92</v>
      </c>
      <c r="D46" s="1" t="s">
        <v>119</v>
      </c>
      <c r="E46" s="1" t="s">
        <v>24</v>
      </c>
      <c r="F46" s="2">
        <v>1</v>
      </c>
      <c r="G46" s="2">
        <v>1103844</v>
      </c>
      <c r="I46" s="2" t="s">
        <v>93</v>
      </c>
      <c r="J46" s="8">
        <v>0.223</v>
      </c>
      <c r="K46" s="2">
        <f t="shared" si="7"/>
        <v>0.223</v>
      </c>
      <c r="L46" s="24" t="str">
        <f>CONCATENATE(CONCATENATE($E46,IF(ISBLANK($E46),""," = "),$A46),IF(ISBLANK($J46),"",", "),$J46)</f>
        <v>IC2 = IC socket, DIP-8, 0.223</v>
      </c>
    </row>
    <row r="47" spans="1:12" x14ac:dyDescent="0.2">
      <c r="A47" s="17" t="s">
        <v>143</v>
      </c>
      <c r="B47" s="1" t="s">
        <v>144</v>
      </c>
      <c r="C47" s="1" t="s">
        <v>145</v>
      </c>
      <c r="D47" s="1" t="s">
        <v>97</v>
      </c>
      <c r="E47" s="1" t="s">
        <v>49</v>
      </c>
      <c r="F47" s="2">
        <v>1</v>
      </c>
      <c r="H47" s="18" t="s">
        <v>145</v>
      </c>
      <c r="I47" s="18"/>
      <c r="J47" s="8">
        <v>1</v>
      </c>
      <c r="K47" s="2">
        <f t="shared" si="7"/>
        <v>1</v>
      </c>
      <c r="L47" s="24" t="str">
        <f>CONCATENATE(CONCATENATE($E47,IF(ISBLANK($E47),""," = "),$A47),IF(ISBLANK($J47),"",", "),$J47)</f>
        <v>LCD1 = LCD Module 2 x 16, 1</v>
      </c>
    </row>
    <row r="48" spans="1:12" x14ac:dyDescent="0.2">
      <c r="A48" s="7" t="s">
        <v>186</v>
      </c>
      <c r="B48" s="7" t="s">
        <v>133</v>
      </c>
      <c r="C48" t="s">
        <v>134</v>
      </c>
      <c r="D48" s="1" t="s">
        <v>97</v>
      </c>
      <c r="E48" s="1" t="s">
        <v>49</v>
      </c>
      <c r="F48" s="2">
        <v>1</v>
      </c>
      <c r="G48" s="31">
        <v>1022263</v>
      </c>
      <c r="H48" s="18"/>
      <c r="I48" s="18"/>
      <c r="J48" s="8">
        <v>0</v>
      </c>
      <c r="K48" s="2">
        <f t="shared" si="7"/>
        <v>0</v>
      </c>
      <c r="L48" s="24" t="str">
        <f>CONCATENATE(CONCATENATE($E48,IF(ISBLANK($E48),""," = "),$A48),IF(ISBLANK($J48),"",", "),$J48)</f>
        <v>LCD1 = Pinheader 1x16, vertical, pitch 2.54 mm, for LCD1, 0</v>
      </c>
    </row>
    <row r="49" spans="1:12" x14ac:dyDescent="0.2">
      <c r="A49" s="15" t="s">
        <v>169</v>
      </c>
      <c r="B49" s="15" t="s">
        <v>170</v>
      </c>
      <c r="C49" s="15" t="s">
        <v>171</v>
      </c>
      <c r="D49" s="15"/>
      <c r="E49" s="15" t="s">
        <v>49</v>
      </c>
      <c r="F49" s="2">
        <v>4</v>
      </c>
      <c r="G49" s="2">
        <v>2884542</v>
      </c>
      <c r="J49" s="8">
        <v>0.26800000000000002</v>
      </c>
      <c r="K49" s="2">
        <f t="shared" si="7"/>
        <v>1.0720000000000001</v>
      </c>
      <c r="L49" s="2" t="str">
        <f t="shared" ref="L49:L57" si="9">CONCATENATE(CONCATENATE($E49,IF(ISBLANK($E49),""," = "),$A49),IF(ISBLANK($J49),"",", "),$J49)</f>
        <v>LCD1 = Standoff, Steel, M3, Hex, Female-Female, 15 mm, 0.268</v>
      </c>
    </row>
    <row r="50" spans="1:12" x14ac:dyDescent="0.2">
      <c r="A50" s="1" t="s">
        <v>172</v>
      </c>
      <c r="B50" s="1" t="s">
        <v>173</v>
      </c>
      <c r="C50" s="1" t="s">
        <v>174</v>
      </c>
      <c r="E50" s="1" t="s">
        <v>49</v>
      </c>
      <c r="F50" s="2">
        <v>4</v>
      </c>
      <c r="G50" s="2">
        <v>1733405</v>
      </c>
      <c r="J50" s="8">
        <v>3.5000000000000003E-2</v>
      </c>
      <c r="K50" s="2">
        <f t="shared" si="7"/>
        <v>0.14000000000000001</v>
      </c>
      <c r="L50" s="2" t="str">
        <f t="shared" si="9"/>
        <v>LCD1 = Spacer,PCB, Round, Nylon 6.6, 5x5 mm, 0.035</v>
      </c>
    </row>
    <row r="51" spans="1:12" x14ac:dyDescent="0.2">
      <c r="A51" s="1" t="s">
        <v>175</v>
      </c>
      <c r="B51" s="1" t="s">
        <v>176</v>
      </c>
      <c r="C51" s="1" t="s">
        <v>177</v>
      </c>
      <c r="E51" s="1" t="s">
        <v>49</v>
      </c>
      <c r="F51" s="2">
        <v>4</v>
      </c>
      <c r="G51" s="2">
        <v>1420391</v>
      </c>
      <c r="J51" s="8">
        <v>1.7000000000000001E-2</v>
      </c>
      <c r="K51" s="2">
        <f t="shared" si="7"/>
        <v>6.8000000000000005E-2</v>
      </c>
      <c r="L51" s="2" t="str">
        <f t="shared" si="9"/>
        <v>LCD1 = Machine screw, M3, 12 mm, steel, 0.017</v>
      </c>
    </row>
    <row r="52" spans="1:12" x14ac:dyDescent="0.2">
      <c r="A52" s="1" t="s">
        <v>189</v>
      </c>
      <c r="J52" s="8"/>
      <c r="L52" s="2" t="str">
        <f t="shared" si="9"/>
        <v>PCB 110538-1 v2.2</v>
      </c>
    </row>
    <row r="53" spans="1:12" x14ac:dyDescent="0.2">
      <c r="A53" s="16"/>
      <c r="L53" s="2" t="str">
        <f t="shared" si="9"/>
        <v/>
      </c>
    </row>
    <row r="54" spans="1:12" x14ac:dyDescent="0.2">
      <c r="A54" s="1" t="s">
        <v>188</v>
      </c>
      <c r="L54" s="2" t="str">
        <f t="shared" si="9"/>
        <v>K1-K4 + LCD1 are all from one 36-pin M20-9993645 connector</v>
      </c>
    </row>
    <row r="55" spans="1:12" x14ac:dyDescent="0.2">
      <c r="A55" s="27" t="s">
        <v>179</v>
      </c>
      <c r="B55" s="1" t="s">
        <v>51</v>
      </c>
      <c r="C55" s="1" t="s">
        <v>178</v>
      </c>
      <c r="D55" s="1" t="s">
        <v>181</v>
      </c>
      <c r="F55" s="2">
        <v>0</v>
      </c>
      <c r="G55">
        <v>1593421</v>
      </c>
      <c r="J55" s="8">
        <v>8.0299999999999996E-2</v>
      </c>
      <c r="K55" s="2">
        <f t="shared" ref="K55" si="10">PRODUCT(F55,J55)</f>
        <v>0</v>
      </c>
      <c r="L55" s="2" t="str">
        <f t="shared" si="9"/>
        <v>cheaper alternative for K1-K4, 14 pins header, 0.0803</v>
      </c>
    </row>
    <row r="56" spans="1:12" x14ac:dyDescent="0.2">
      <c r="L56" s="2" t="str">
        <f t="shared" si="9"/>
        <v/>
      </c>
    </row>
    <row r="57" spans="1:12" x14ac:dyDescent="0.2">
      <c r="A57"/>
      <c r="L57" s="2" t="str">
        <f t="shared" si="9"/>
        <v/>
      </c>
    </row>
    <row r="58" spans="1:12" x14ac:dyDescent="0.2">
      <c r="A58"/>
      <c r="J58" s="28" t="s">
        <v>184</v>
      </c>
      <c r="K58" s="2">
        <f>SUM(K4:K55)</f>
        <v>12.510499999999999</v>
      </c>
    </row>
    <row r="59" spans="1:12" x14ac:dyDescent="0.2">
      <c r="A59"/>
    </row>
    <row r="60" spans="1:12" x14ac:dyDescent="0.2">
      <c r="A60"/>
    </row>
    <row r="61" spans="1:12" x14ac:dyDescent="0.2">
      <c r="A61"/>
    </row>
    <row r="65" spans="1:1" x14ac:dyDescent="0.2">
      <c r="A65"/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6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"/>
  <sheetViews>
    <sheetView zoomScaleNormal="100" workbookViewId="0">
      <selection sqref="A1:D1"/>
    </sheetView>
  </sheetViews>
  <sheetFormatPr defaultColWidth="11.42578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42578125" style="2"/>
  </cols>
  <sheetData>
    <row r="1" spans="1:4" s="9" customFormat="1" ht="17.100000000000001" customHeight="1" x14ac:dyDescent="0.2">
      <c r="A1" s="30" t="s">
        <v>11</v>
      </c>
      <c r="B1" s="30"/>
      <c r="C1" s="30"/>
      <c r="D1" s="30"/>
    </row>
    <row r="2" spans="1:4" s="9" customFormat="1" ht="14.85" customHeight="1" x14ac:dyDescent="0.2">
      <c r="A2" s="10" t="s">
        <v>12</v>
      </c>
      <c r="B2" s="11" t="s">
        <v>13</v>
      </c>
      <c r="C2" s="11" t="s">
        <v>14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Thijs Beckers</dc:creator>
  <cp:lastModifiedBy>Ton Giesberts | Elektor Labs</cp:lastModifiedBy>
  <cp:lastPrinted>2019-01-07T14:14:45Z</cp:lastPrinted>
  <dcterms:created xsi:type="dcterms:W3CDTF">2009-05-15T08:53:47Z</dcterms:created>
  <dcterms:modified xsi:type="dcterms:W3CDTF">2019-06-04T09:53:39Z</dcterms:modified>
</cp:coreProperties>
</file>