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0" tabRatio="212"/>
  </bookViews>
  <sheets>
    <sheet name="BOM" sheetId="1" r:id="rId1"/>
    <sheet name="history" sheetId="2" r:id="rId2"/>
  </sheets>
  <definedNames>
    <definedName name="_xlnm.Print_Area" localSheetId="0">BOM!$A$1:$I$44</definedName>
  </definedNames>
  <calcPr calcId="145621"/>
</workbook>
</file>

<file path=xl/calcChain.xml><?xml version="1.0" encoding="utf-8"?>
<calcChain xmlns="http://schemas.openxmlformats.org/spreadsheetml/2006/main">
  <c r="J10" i="1" l="1"/>
  <c r="L10" i="1" s="1"/>
  <c r="J15" i="1"/>
  <c r="L15" i="1" s="1"/>
  <c r="J5" i="1"/>
  <c r="L5" i="1" s="1"/>
  <c r="J7" i="1"/>
  <c r="L7" i="1" s="1"/>
  <c r="F13" i="1" l="1"/>
  <c r="J21" i="1" l="1"/>
  <c r="L21" i="1" s="1"/>
  <c r="J20" i="1" l="1"/>
  <c r="L20" i="1" s="1"/>
  <c r="J19" i="1"/>
  <c r="L19" i="1" s="1"/>
  <c r="J18" i="1"/>
  <c r="L18" i="1" s="1"/>
  <c r="F30" i="1"/>
  <c r="J28" i="1"/>
  <c r="J33" i="1" l="1"/>
  <c r="L33" i="1" s="1"/>
  <c r="J6" i="1"/>
  <c r="J8" i="1"/>
  <c r="J9" i="1"/>
  <c r="J11" i="1"/>
  <c r="L28" i="1" l="1"/>
  <c r="F23" i="1"/>
  <c r="J32" i="1" l="1"/>
  <c r="J27" i="1"/>
  <c r="L27" i="1" s="1"/>
  <c r="J26" i="1"/>
  <c r="L26" i="1" s="1"/>
  <c r="J25" i="1"/>
  <c r="L25" i="1" s="1"/>
  <c r="L11" i="1"/>
  <c r="J12" i="1"/>
  <c r="L12" i="1" s="1"/>
  <c r="J31" i="1" l="1"/>
  <c r="L31" i="1" s="1"/>
  <c r="J14" i="1" l="1"/>
  <c r="L14" i="1" s="1"/>
  <c r="L8" i="1"/>
  <c r="J4" i="1"/>
  <c r="L4" i="1" s="1"/>
  <c r="L6" i="1"/>
  <c r="L9" i="1"/>
  <c r="J16" i="1"/>
  <c r="L16" i="1" s="1"/>
  <c r="J13" i="1"/>
  <c r="L13" i="1" s="1"/>
  <c r="J17" i="1"/>
  <c r="L17" i="1" s="1"/>
  <c r="J23" i="1"/>
  <c r="L23" i="1" s="1"/>
  <c r="J24" i="1"/>
  <c r="L24" i="1" s="1"/>
  <c r="J30" i="1"/>
  <c r="L30" i="1" s="1"/>
  <c r="L32" i="1"/>
  <c r="J34" i="1"/>
  <c r="L34" i="1" s="1"/>
  <c r="J35" i="1"/>
  <c r="L35" i="1" s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3" i="1"/>
  <c r="F3" i="1"/>
</calcChain>
</file>

<file path=xl/sharedStrings.xml><?xml version="1.0" encoding="utf-8"?>
<sst xmlns="http://schemas.openxmlformats.org/spreadsheetml/2006/main" count="156" uniqueCount="121">
  <si>
    <t>Description</t>
  </si>
  <si>
    <t>Manufacturer</t>
  </si>
  <si>
    <t>Reference</t>
  </si>
  <si>
    <t>Footprint</t>
  </si>
  <si>
    <t>Designation</t>
  </si>
  <si>
    <t>Farnell</t>
  </si>
  <si>
    <t>Digikey</t>
  </si>
  <si>
    <t>Resistor</t>
  </si>
  <si>
    <t>Capacitor</t>
  </si>
  <si>
    <t>Semiconductor</t>
  </si>
  <si>
    <t>Misc.</t>
  </si>
  <si>
    <t>DOCUMENT HISTORY</t>
  </si>
  <si>
    <t>Date</t>
  </si>
  <si>
    <t>Rev.</t>
  </si>
  <si>
    <t>Author</t>
  </si>
  <si>
    <t>Qnt</t>
  </si>
  <si>
    <t>RS</t>
  </si>
  <si>
    <t>BOMformul</t>
  </si>
  <si>
    <t>BOM for editors</t>
  </si>
  <si>
    <t>Comments</t>
  </si>
  <si>
    <t>MULTICOMP</t>
  </si>
  <si>
    <t>R1</t>
  </si>
  <si>
    <t>TEXAS INSTRUMENTS</t>
  </si>
  <si>
    <t>BOM::130560-I ::IoT Micro Power Supply Ver1.0</t>
  </si>
  <si>
    <t>SMD-0603</t>
  </si>
  <si>
    <t>VISHAY DALE</t>
  </si>
  <si>
    <t>CRCW06032M43FKEA</t>
  </si>
  <si>
    <t>R4</t>
  </si>
  <si>
    <t>R7</t>
  </si>
  <si>
    <t>CRCW06030000Z0EB</t>
  </si>
  <si>
    <t>IC1</t>
  </si>
  <si>
    <t>LTC3129EMSE#PBF</t>
  </si>
  <si>
    <t>LTC3129IMSE-1#PBF</t>
  </si>
  <si>
    <t xml:space="preserve">LTC3129-1, REG BCK BST FIXED 0.2A </t>
  </si>
  <si>
    <t>16MSOP</t>
  </si>
  <si>
    <t>IC2</t>
  </si>
  <si>
    <t>T1</t>
  </si>
  <si>
    <t> FAIRCHILD SEMICONDUCTOR</t>
  </si>
  <si>
    <t>FDC6312P</t>
  </si>
  <si>
    <t>SUPER SOT-6</t>
  </si>
  <si>
    <t>D1</t>
  </si>
  <si>
    <t>CH7410-2032LF</t>
  </si>
  <si>
    <t> BATTERY HOLDER-SMT</t>
  </si>
  <si>
    <t>BAT1</t>
  </si>
  <si>
    <t>CR2032</t>
  </si>
  <si>
    <t>P189-ND</t>
  </si>
  <si>
    <t>K1,K2</t>
  </si>
  <si>
    <t>Pin header, breakable, 1 row, 40 way, vertical</t>
  </si>
  <si>
    <t> TE CONNECTIVITY</t>
  </si>
  <si>
    <t>4-103321-8</t>
  </si>
  <si>
    <t>EPP-SIL-M-xxx-V</t>
  </si>
  <si>
    <t>869-1004-ND</t>
  </si>
  <si>
    <t>L1</t>
  </si>
  <si>
    <t>C1,C2</t>
  </si>
  <si>
    <t>C5,C6</t>
  </si>
  <si>
    <t>C7</t>
  </si>
  <si>
    <t>C8</t>
  </si>
  <si>
    <t>C9</t>
  </si>
  <si>
    <t>LINEAR TECHNOLOGY</t>
  </si>
  <si>
    <t>PANASONIC</t>
  </si>
  <si>
    <t> Battery Holder</t>
  </si>
  <si>
    <t xml:space="preserve"> Lithium Battery, Coin Cell, 3V, 20MM</t>
  </si>
  <si>
    <t>Solar Cell AM 58.1MM X 48.6MM</t>
  </si>
  <si>
    <t>HARWIN</t>
  </si>
  <si>
    <t>2M26, 0.063W, 1%, 0603</t>
  </si>
  <si>
    <t>0Ω, 0.063W, 1%, 0603</t>
  </si>
  <si>
    <t xml:space="preserve">VISHAY </t>
  </si>
  <si>
    <t>C10</t>
  </si>
  <si>
    <t>MC0063W060312M26</t>
  </si>
  <si>
    <t>VISHAY DRALORIC</t>
  </si>
  <si>
    <t xml:space="preserve"> 2M43, 1%, 0603</t>
  </si>
  <si>
    <t>4.22MOHM, 1%, 0603</t>
  </si>
  <si>
    <t xml:space="preserve"> VISHAY</t>
  </si>
  <si>
    <t>MCT 0603-50 1% P5 4M22</t>
  </si>
  <si>
    <t>4.99MOHM, 100mW, 1%</t>
  </si>
  <si>
    <t>CRCW06034M99FKEA</t>
  </si>
  <si>
    <t>2M2, 1%, 0603</t>
  </si>
  <si>
    <t>YAGEO (PHYCOMP)</t>
  </si>
  <si>
    <t>RC0603FR-072M2L</t>
  </si>
  <si>
    <t xml:space="preserve"> 22NF, 25V, 0603</t>
  </si>
  <si>
    <t>MURATA</t>
  </si>
  <si>
    <t>GRM188R71E223KA01D</t>
  </si>
  <si>
    <t>10PF, 25V, 0603</t>
  </si>
  <si>
    <t>GRM0335C1E100JA01D</t>
  </si>
  <si>
    <t>2.2UF, 25V, 0603</t>
  </si>
  <si>
    <t>GRM188R61E225KA12D</t>
  </si>
  <si>
    <t xml:space="preserve"> 470UF, 6.3V, CASE D</t>
  </si>
  <si>
    <t>KEMET</t>
  </si>
  <si>
    <t>T495D477K006ATE100</t>
  </si>
  <si>
    <t>22UF, 10V, 0603</t>
  </si>
  <si>
    <t>GRM188R61A226ME15D</t>
  </si>
  <si>
    <t>2426957RL</t>
  </si>
  <si>
    <t>4.7UF, 25V, 0603</t>
  </si>
  <si>
    <t>GRM188R61E475KE11D</t>
  </si>
  <si>
    <t>Super Capacitor,0.47F, 5.5V, RAD</t>
  </si>
  <si>
    <t>EECS5R5V474</t>
  </si>
  <si>
    <t xml:space="preserve"> LTC3129EMSE#PBF  BUCK BOOST, 2.42-15V, 1.2MHZ, 16MSOP</t>
  </si>
  <si>
    <t>SN74LVC2G04DBVR  IC, INVERTER, DUAL, SMD</t>
  </si>
  <si>
    <t>SN74LVC2G04DBVR</t>
  </si>
  <si>
    <t>SOT-23-6</t>
  </si>
  <si>
    <t>MOSFET P CH DUAL 2.3A 20V</t>
  </si>
  <si>
    <t>LQH44PN4R7MP0L</t>
  </si>
  <si>
    <t>INDUCTOR, SMD, 4.7UH, 20%</t>
  </si>
  <si>
    <t>CASE D</t>
  </si>
  <si>
    <t>BAT54WS-E3-08</t>
  </si>
  <si>
    <t>BAT54WS-E3-08, DIODE SCHOTTKY 30V 200MA SOD323</t>
  </si>
  <si>
    <t>Vishay Semiconductor Diodes Division</t>
  </si>
  <si>
    <t xml:space="preserve"> SOD-323</t>
  </si>
  <si>
    <t>BAT54WS-E3-08CT-ND</t>
  </si>
  <si>
    <t xml:space="preserve">AM-1815CA </t>
  </si>
  <si>
    <t>R5</t>
  </si>
  <si>
    <t>R3</t>
  </si>
  <si>
    <t>R6</t>
  </si>
  <si>
    <t>C3</t>
  </si>
  <si>
    <t>C4</t>
  </si>
  <si>
    <t>R2, R8</t>
  </si>
  <si>
    <t>R9, R10</t>
  </si>
  <si>
    <t>History</t>
  </si>
  <si>
    <t>April 22, 2015</t>
  </si>
  <si>
    <t>CPV</t>
  </si>
  <si>
    <t>Configured for 3V3 MPPC mode with battery back-up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</si>
</sst>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  <font>
      <u/>
      <sz val="10"/>
      <color theme="10"/>
      <name val="Arial"/>
      <family val="2"/>
    </font>
    <font>
      <sz val="10"/>
      <color rgb="FF333333"/>
      <name val="Arial"/>
      <family val="2"/>
    </font>
    <font>
      <sz val="10"/>
      <color rgb="FF000000"/>
      <name val="Arial"/>
      <family val="2"/>
    </font>
    <font>
      <strike/>
      <sz val="10"/>
      <color rgb="FF000000"/>
      <name val="Arial"/>
      <family val="2"/>
    </font>
    <font>
      <strike/>
      <sz val="10"/>
      <name val="Arial"/>
      <family val="2"/>
    </font>
    <font>
      <strike/>
      <sz val="10"/>
      <color rgb="FF333333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63"/>
        <bgColor indexed="59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0" fillId="0" borderId="0" xfId="0" applyFont="1"/>
    <xf numFmtId="0" fontId="5" fillId="0" borderId="0" xfId="0" applyFont="1"/>
    <xf numFmtId="0" fontId="4" fillId="2" borderId="1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1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4" fontId="0" fillId="0" borderId="0" xfId="0" applyNumberFormat="1" applyFont="1"/>
    <xf numFmtId="49" fontId="2" fillId="2" borderId="0" xfId="0" applyNumberFormat="1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3" fillId="4" borderId="0" xfId="0" applyFont="1" applyFill="1" applyAlignment="1">
      <alignment horizontal="center"/>
    </xf>
    <xf numFmtId="0" fontId="8" fillId="5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1" applyFont="1" applyAlignment="1" applyProtection="1">
      <alignment horizontal="center"/>
    </xf>
    <xf numFmtId="49" fontId="0" fillId="0" borderId="0" xfId="0" applyNumberFormat="1" applyFont="1" applyFill="1" applyAlignment="1">
      <alignment horizontal="center"/>
    </xf>
    <xf numFmtId="0" fontId="0" fillId="0" borderId="0" xfId="1" applyFont="1" applyAlignment="1" applyProtection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9" fontId="0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1" applyFont="1" applyBorder="1" applyAlignment="1" applyProtection="1">
      <alignment horizontal="center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1" applyFont="1" applyBorder="1" applyAlignment="1" applyProtection="1">
      <alignment horizontal="center" wrapText="1"/>
    </xf>
    <xf numFmtId="49" fontId="3" fillId="4" borderId="0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13" fillId="0" borderId="0" xfId="1" applyFont="1" applyBorder="1" applyAlignment="1" applyProtection="1">
      <alignment horizontal="center"/>
    </xf>
    <xf numFmtId="0" fontId="14" fillId="0" borderId="0" xfId="0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49" fontId="0" fillId="0" borderId="0" xfId="0" applyNumberFormat="1" applyFont="1" applyAlignment="1">
      <alignment horizontal="left"/>
    </xf>
    <xf numFmtId="49" fontId="15" fillId="0" borderId="0" xfId="0" applyNumberFormat="1" applyFont="1" applyAlignment="1">
      <alignment horizontal="left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igikey.com/Suppliers/us/Panasonic-Batteries.page?lang=en" TargetMode="External"/><Relationship Id="rId3" Type="http://schemas.openxmlformats.org/officeDocument/2006/relationships/hyperlink" Target="http://uk.farnell.com/vishay-dale" TargetMode="External"/><Relationship Id="rId7" Type="http://schemas.openxmlformats.org/officeDocument/2006/relationships/hyperlink" Target="http://digikey.com/Suppliers/us/Linear-Technology.page?lang=en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uk.farnell.com/vishay-dale" TargetMode="External"/><Relationship Id="rId1" Type="http://schemas.openxmlformats.org/officeDocument/2006/relationships/hyperlink" Target="http://uk.farnell.com/vishay-dale" TargetMode="External"/><Relationship Id="rId6" Type="http://schemas.openxmlformats.org/officeDocument/2006/relationships/hyperlink" Target="http://my.element14.com/te-connectivity-amp" TargetMode="External"/><Relationship Id="rId11" Type="http://schemas.openxmlformats.org/officeDocument/2006/relationships/hyperlink" Target="http://uk.farnell.com/vishay-dale" TargetMode="External"/><Relationship Id="rId5" Type="http://schemas.openxmlformats.org/officeDocument/2006/relationships/hyperlink" Target="http://digikey.com/Suppliers/us/Panasonic-Batteries.page?lang=en" TargetMode="External"/><Relationship Id="rId10" Type="http://schemas.openxmlformats.org/officeDocument/2006/relationships/hyperlink" Target="http://uk.farnell.com/vishay-dale" TargetMode="External"/><Relationship Id="rId4" Type="http://schemas.openxmlformats.org/officeDocument/2006/relationships/hyperlink" Target="http://my.element14.com/fairchild-semiconductor" TargetMode="External"/><Relationship Id="rId9" Type="http://schemas.openxmlformats.org/officeDocument/2006/relationships/hyperlink" Target="http://uk.farnell.com/vishay-dal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7"/>
  <sheetViews>
    <sheetView tabSelected="1" topLeftCell="A25" workbookViewId="0">
      <selection activeCell="A39" sqref="A39"/>
    </sheetView>
  </sheetViews>
  <sheetFormatPr baseColWidth="10" defaultColWidth="11.5703125" defaultRowHeight="12.75" x14ac:dyDescent="0.2"/>
  <cols>
    <col min="1" max="1" width="43.140625" style="10" customWidth="1"/>
    <col min="2" max="2" width="24.28515625" style="10" customWidth="1"/>
    <col min="3" max="3" width="35.85546875" style="10" customWidth="1"/>
    <col min="4" max="4" width="23" style="10" bestFit="1" customWidth="1"/>
    <col min="5" max="5" width="17.28515625" style="10" bestFit="1" customWidth="1"/>
    <col min="6" max="6" width="6" style="17" bestFit="1" customWidth="1"/>
    <col min="7" max="7" width="14.140625" style="17" customWidth="1"/>
    <col min="8" max="8" width="26.140625" style="17" customWidth="1"/>
    <col min="9" max="9" width="14.85546875" style="17" customWidth="1"/>
    <col min="10" max="10" width="47.28515625" style="17" customWidth="1"/>
    <col min="11" max="11" width="32" style="17" customWidth="1"/>
    <col min="12" max="12" width="47.5703125" style="17" customWidth="1"/>
    <col min="13" max="16384" width="11.5703125" style="17"/>
  </cols>
  <sheetData>
    <row r="1" spans="1:12" s="12" customFormat="1" ht="20.25" x14ac:dyDescent="0.3">
      <c r="A1" s="41" t="s">
        <v>23</v>
      </c>
      <c r="B1" s="41"/>
      <c r="C1" s="41"/>
      <c r="D1" s="41"/>
      <c r="E1" s="41"/>
      <c r="F1" s="41"/>
      <c r="K1" s="13"/>
    </row>
    <row r="2" spans="1:12" s="12" customFormat="1" ht="20.25" x14ac:dyDescent="0.3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12" t="s">
        <v>15</v>
      </c>
      <c r="G2" s="12" t="s">
        <v>5</v>
      </c>
      <c r="H2" s="12" t="s">
        <v>6</v>
      </c>
      <c r="I2" s="12" t="s">
        <v>16</v>
      </c>
      <c r="J2" s="12" t="s">
        <v>17</v>
      </c>
      <c r="K2" s="14" t="s">
        <v>19</v>
      </c>
      <c r="L2" s="14" t="s">
        <v>18</v>
      </c>
    </row>
    <row r="3" spans="1:12" s="15" customFormat="1" ht="15" x14ac:dyDescent="0.2">
      <c r="A3" s="9" t="s">
        <v>7</v>
      </c>
      <c r="B3" s="9"/>
      <c r="C3" s="9"/>
      <c r="D3" s="9"/>
      <c r="E3" s="9"/>
      <c r="F3" s="15">
        <f>SUM(F4:F12)</f>
        <v>7</v>
      </c>
      <c r="J3" s="16" t="str">
        <f>CONCATENATE(E3,IF(ISBLANK(E3),""," = "),A3)</f>
        <v>Resistor</v>
      </c>
    </row>
    <row r="4" spans="1:12" s="28" customFormat="1" x14ac:dyDescent="0.2">
      <c r="A4" s="25" t="s">
        <v>64</v>
      </c>
      <c r="B4" s="29" t="s">
        <v>20</v>
      </c>
      <c r="C4" s="26" t="s">
        <v>68</v>
      </c>
      <c r="D4" s="27" t="s">
        <v>24</v>
      </c>
      <c r="E4" s="27" t="s">
        <v>21</v>
      </c>
      <c r="F4" s="28">
        <v>1</v>
      </c>
      <c r="G4" s="26">
        <v>2141591</v>
      </c>
      <c r="J4" s="28" t="str">
        <f>CONCATENATE(E4,IF(ISBLANK(E4),""," = "),A4)</f>
        <v>R1 = 2M26, 0.063W, 1%, 0603</v>
      </c>
      <c r="L4" s="28" t="str">
        <f t="shared" ref="L4:L35" si="0">J4</f>
        <v>R1 = 2M26, 0.063W, 1%, 0603</v>
      </c>
    </row>
    <row r="5" spans="1:12" s="28" customFormat="1" x14ac:dyDescent="0.2">
      <c r="A5" s="25" t="s">
        <v>70</v>
      </c>
      <c r="B5" s="29" t="s">
        <v>69</v>
      </c>
      <c r="C5" s="26" t="s">
        <v>26</v>
      </c>
      <c r="D5" s="27" t="s">
        <v>24</v>
      </c>
      <c r="E5" s="27" t="s">
        <v>112</v>
      </c>
      <c r="F5" s="28">
        <v>1</v>
      </c>
      <c r="G5" s="26">
        <v>2138652</v>
      </c>
      <c r="J5" s="28" t="str">
        <f t="shared" ref="J5" si="1">CONCATENATE(E5,IF(ISBLANK(E5),""," = "),A5)</f>
        <v>R6 =  2M43, 1%, 0603</v>
      </c>
      <c r="L5" s="28" t="str">
        <f t="shared" ref="L5" si="2">J5</f>
        <v>R6 =  2M43, 1%, 0603</v>
      </c>
    </row>
    <row r="6" spans="1:12" s="28" customFormat="1" x14ac:dyDescent="0.2">
      <c r="A6" s="25" t="s">
        <v>71</v>
      </c>
      <c r="B6" s="29" t="s">
        <v>72</v>
      </c>
      <c r="C6" s="26" t="s">
        <v>73</v>
      </c>
      <c r="D6" s="27" t="s">
        <v>24</v>
      </c>
      <c r="E6" s="27" t="s">
        <v>111</v>
      </c>
      <c r="F6" s="28">
        <v>1</v>
      </c>
      <c r="G6" s="26">
        <v>2325310</v>
      </c>
      <c r="J6" s="28" t="str">
        <f t="shared" ref="J6:J30" si="3">CONCATENATE(E6,IF(ISBLANK(E6),""," = "),A6)</f>
        <v>R3 = 4.22MOHM, 1%, 0603</v>
      </c>
      <c r="L6" s="28" t="str">
        <f t="shared" si="0"/>
        <v>R3 = 4.22MOHM, 1%, 0603</v>
      </c>
    </row>
    <row r="7" spans="1:12" s="28" customFormat="1" x14ac:dyDescent="0.2">
      <c r="A7" s="47" t="s">
        <v>71</v>
      </c>
      <c r="B7" s="48" t="s">
        <v>72</v>
      </c>
      <c r="C7" s="49" t="s">
        <v>73</v>
      </c>
      <c r="D7" s="50" t="s">
        <v>24</v>
      </c>
      <c r="E7" s="50" t="s">
        <v>110</v>
      </c>
      <c r="F7" s="51"/>
      <c r="G7" s="49">
        <v>2325310</v>
      </c>
      <c r="J7" s="28" t="str">
        <f t="shared" ref="J7" si="4">CONCATENATE(E7,IF(ISBLANK(E7),""," = "),A7)</f>
        <v>R5 = 4.22MOHM, 1%, 0603</v>
      </c>
      <c r="L7" s="28" t="str">
        <f t="shared" ref="L7" si="5">J7</f>
        <v>R5 = 4.22MOHM, 1%, 0603</v>
      </c>
    </row>
    <row r="8" spans="1:12" s="28" customFormat="1" x14ac:dyDescent="0.2">
      <c r="A8" s="27" t="s">
        <v>74</v>
      </c>
      <c r="B8" s="27" t="s">
        <v>25</v>
      </c>
      <c r="C8" s="28" t="s">
        <v>75</v>
      </c>
      <c r="D8" s="27" t="s">
        <v>24</v>
      </c>
      <c r="E8" s="27" t="s">
        <v>27</v>
      </c>
      <c r="F8" s="28">
        <v>1</v>
      </c>
      <c r="G8" s="28">
        <v>1563614</v>
      </c>
      <c r="J8" s="28" t="str">
        <f>CONCATENATE(E8,IF(ISBLANK(E8),""," = "),A8)</f>
        <v>R4 = 4.99MOHM, 100mW, 1%</v>
      </c>
      <c r="L8" s="28" t="str">
        <f t="shared" ref="L8" si="6">J8</f>
        <v>R4 = 4.99MOHM, 100mW, 1%</v>
      </c>
    </row>
    <row r="9" spans="1:12" s="28" customFormat="1" x14ac:dyDescent="0.2">
      <c r="A9" s="27" t="s">
        <v>76</v>
      </c>
      <c r="B9" s="27" t="s">
        <v>77</v>
      </c>
      <c r="C9" s="28" t="s">
        <v>78</v>
      </c>
      <c r="D9" s="27" t="s">
        <v>24</v>
      </c>
      <c r="E9" s="27" t="s">
        <v>28</v>
      </c>
      <c r="F9" s="28">
        <v>1</v>
      </c>
      <c r="G9" s="28">
        <v>9238883</v>
      </c>
      <c r="J9" s="28" t="str">
        <f>CONCATENATE(E9,IF(ISBLANK(E9),""," = "),A9)</f>
        <v>R7 = 2M2, 1%, 0603</v>
      </c>
      <c r="L9" s="28" t="str">
        <f>J9</f>
        <v>R7 = 2M2, 1%, 0603</v>
      </c>
    </row>
    <row r="10" spans="1:12" s="28" customFormat="1" x14ac:dyDescent="0.2">
      <c r="A10" s="25" t="s">
        <v>65</v>
      </c>
      <c r="B10" s="29" t="s">
        <v>66</v>
      </c>
      <c r="C10" s="26" t="s">
        <v>29</v>
      </c>
      <c r="D10" s="27" t="s">
        <v>24</v>
      </c>
      <c r="E10" s="27" t="s">
        <v>115</v>
      </c>
      <c r="F10" s="28">
        <v>2</v>
      </c>
      <c r="G10" s="28">
        <v>1765153</v>
      </c>
      <c r="J10" s="28" t="str">
        <f>CONCATENATE(E10,IF(ISBLANK(E10),""," = "),A10)</f>
        <v>R2, R8 = 0Ω, 0.063W, 1%, 0603</v>
      </c>
      <c r="L10" s="28" t="str">
        <f>J10</f>
        <v>R2, R8 = 0Ω, 0.063W, 1%, 0603</v>
      </c>
    </row>
    <row r="11" spans="1:12" s="28" customFormat="1" x14ac:dyDescent="0.2">
      <c r="A11" s="47" t="s">
        <v>65</v>
      </c>
      <c r="B11" s="48" t="s">
        <v>66</v>
      </c>
      <c r="C11" s="49" t="s">
        <v>29</v>
      </c>
      <c r="D11" s="50" t="s">
        <v>24</v>
      </c>
      <c r="E11" s="50" t="s">
        <v>116</v>
      </c>
      <c r="F11" s="51"/>
      <c r="G11" s="51">
        <v>1765153</v>
      </c>
      <c r="J11" s="28" t="str">
        <f>CONCATENATE(E11,IF(ISBLANK(E11),""," = "),A11)</f>
        <v>R9, R10 = 0Ω, 0.063W, 1%, 0603</v>
      </c>
      <c r="L11" s="28" t="str">
        <f>J11</f>
        <v>R9, R10 = 0Ω, 0.063W, 1%, 0603</v>
      </c>
    </row>
    <row r="12" spans="1:12" s="28" customFormat="1" x14ac:dyDescent="0.2">
      <c r="A12" s="27"/>
      <c r="B12" s="27"/>
      <c r="C12" s="27"/>
      <c r="D12" s="27"/>
      <c r="E12" s="27"/>
      <c r="J12" s="28" t="str">
        <f t="shared" si="3"/>
        <v/>
      </c>
      <c r="L12" s="28" t="str">
        <f t="shared" si="0"/>
        <v/>
      </c>
    </row>
    <row r="13" spans="1:12" s="39" customFormat="1" ht="15.75" customHeight="1" x14ac:dyDescent="0.2">
      <c r="A13" s="38" t="s">
        <v>8</v>
      </c>
      <c r="B13" s="38"/>
      <c r="C13" s="38"/>
      <c r="D13" s="38"/>
      <c r="E13" s="38"/>
      <c r="F13" s="39">
        <f>F14+F16+F17+F18+F19+F20+F21</f>
        <v>8</v>
      </c>
      <c r="J13" s="40" t="str">
        <f t="shared" si="3"/>
        <v>Capacitor</v>
      </c>
      <c r="L13" s="40" t="str">
        <f t="shared" si="0"/>
        <v>Capacitor</v>
      </c>
    </row>
    <row r="14" spans="1:12" s="28" customFormat="1" x14ac:dyDescent="0.2">
      <c r="A14" s="27" t="s">
        <v>79</v>
      </c>
      <c r="B14" s="27" t="s">
        <v>80</v>
      </c>
      <c r="C14" s="27" t="s">
        <v>81</v>
      </c>
      <c r="D14" s="27" t="s">
        <v>24</v>
      </c>
      <c r="E14" s="27" t="s">
        <v>53</v>
      </c>
      <c r="F14" s="28">
        <v>2</v>
      </c>
      <c r="G14" s="28">
        <v>1828896</v>
      </c>
      <c r="J14" s="32" t="str">
        <f t="shared" ref="J14" si="7">CONCATENATE(E14,IF(ISBLANK(E14),""," = "),A14)</f>
        <v>C1,C2 =  22NF, 25V, 0603</v>
      </c>
      <c r="L14" s="32" t="str">
        <f t="shared" ref="L14" si="8">J14</f>
        <v>C1,C2 =  22NF, 25V, 0603</v>
      </c>
    </row>
    <row r="15" spans="1:12" s="30" customFormat="1" x14ac:dyDescent="0.2">
      <c r="A15" s="47" t="s">
        <v>82</v>
      </c>
      <c r="B15" s="47" t="s">
        <v>80</v>
      </c>
      <c r="C15" s="47" t="s">
        <v>83</v>
      </c>
      <c r="D15" s="50" t="s">
        <v>24</v>
      </c>
      <c r="E15" s="47" t="s">
        <v>113</v>
      </c>
      <c r="F15" s="46"/>
      <c r="G15" s="46">
        <v>2434615</v>
      </c>
      <c r="J15" s="33" t="str">
        <f>CONCATENATE(E15,IF(ISBLANK(E15),""," = "),A15)</f>
        <v>C3 = 10PF, 25V, 0603</v>
      </c>
      <c r="L15" s="33" t="str">
        <f>J15</f>
        <v>C3 = 10PF, 25V, 0603</v>
      </c>
    </row>
    <row r="16" spans="1:12" s="30" customFormat="1" x14ac:dyDescent="0.2">
      <c r="A16" s="25" t="s">
        <v>82</v>
      </c>
      <c r="B16" s="25" t="s">
        <v>80</v>
      </c>
      <c r="C16" s="25" t="s">
        <v>83</v>
      </c>
      <c r="D16" s="27" t="s">
        <v>24</v>
      </c>
      <c r="E16" s="25" t="s">
        <v>114</v>
      </c>
      <c r="F16" s="30">
        <v>1</v>
      </c>
      <c r="G16" s="30">
        <v>2434615</v>
      </c>
      <c r="J16" s="33" t="str">
        <f>CONCATENATE(E16,IF(ISBLANK(E16),""," = "),A16)</f>
        <v>C4 = 10PF, 25V, 0603</v>
      </c>
      <c r="L16" s="33" t="str">
        <f>J16</f>
        <v>C4 = 10PF, 25V, 0603</v>
      </c>
    </row>
    <row r="17" spans="1:12" s="30" customFormat="1" x14ac:dyDescent="0.2">
      <c r="A17" s="25" t="s">
        <v>84</v>
      </c>
      <c r="B17" s="25" t="s">
        <v>80</v>
      </c>
      <c r="C17" s="31" t="s">
        <v>85</v>
      </c>
      <c r="D17" s="27" t="s">
        <v>24</v>
      </c>
      <c r="E17" s="25" t="s">
        <v>54</v>
      </c>
      <c r="F17" s="30">
        <v>2</v>
      </c>
      <c r="G17" s="30">
        <v>1845734</v>
      </c>
      <c r="J17" s="33" t="str">
        <f t="shared" si="3"/>
        <v>C5,C6 = 2.2UF, 25V, 0603</v>
      </c>
      <c r="L17" s="33" t="str">
        <f t="shared" si="0"/>
        <v>C5,C6 = 2.2UF, 25V, 0603</v>
      </c>
    </row>
    <row r="18" spans="1:12" s="28" customFormat="1" x14ac:dyDescent="0.2">
      <c r="A18" s="27" t="s">
        <v>86</v>
      </c>
      <c r="B18" s="27" t="s">
        <v>87</v>
      </c>
      <c r="C18" s="27" t="s">
        <v>88</v>
      </c>
      <c r="D18" s="27" t="s">
        <v>103</v>
      </c>
      <c r="E18" s="27" t="s">
        <v>55</v>
      </c>
      <c r="F18" s="28">
        <v>1</v>
      </c>
      <c r="G18" s="28">
        <v>2112957</v>
      </c>
      <c r="J18" s="32" t="str">
        <f t="shared" si="3"/>
        <v>C7 =  470UF, 6.3V, CASE D</v>
      </c>
      <c r="L18" s="32" t="str">
        <f t="shared" si="0"/>
        <v>C7 =  470UF, 6.3V, CASE D</v>
      </c>
    </row>
    <row r="19" spans="1:12" s="28" customFormat="1" x14ac:dyDescent="0.2">
      <c r="A19" s="27" t="s">
        <v>89</v>
      </c>
      <c r="B19" s="27" t="s">
        <v>80</v>
      </c>
      <c r="C19" s="27" t="s">
        <v>90</v>
      </c>
      <c r="D19" s="27" t="s">
        <v>24</v>
      </c>
      <c r="E19" s="27" t="s">
        <v>56</v>
      </c>
      <c r="F19" s="28">
        <v>1</v>
      </c>
      <c r="G19" s="28" t="s">
        <v>91</v>
      </c>
      <c r="J19" s="32" t="str">
        <f t="shared" si="3"/>
        <v>C8 = 22UF, 10V, 0603</v>
      </c>
      <c r="L19" s="32" t="str">
        <f t="shared" si="0"/>
        <v>C8 = 22UF, 10V, 0603</v>
      </c>
    </row>
    <row r="20" spans="1:12" s="28" customFormat="1" x14ac:dyDescent="0.2">
      <c r="A20" s="27" t="s">
        <v>92</v>
      </c>
      <c r="B20" s="27" t="s">
        <v>80</v>
      </c>
      <c r="C20" s="27" t="s">
        <v>93</v>
      </c>
      <c r="D20" s="27" t="s">
        <v>24</v>
      </c>
      <c r="E20" s="27" t="s">
        <v>57</v>
      </c>
      <c r="F20" s="28">
        <v>1</v>
      </c>
      <c r="G20" s="28">
        <v>2426959</v>
      </c>
      <c r="J20" s="32" t="str">
        <f t="shared" si="3"/>
        <v>C9 = 4.7UF, 25V, 0603</v>
      </c>
      <c r="L20" s="32" t="str">
        <f t="shared" si="0"/>
        <v>C9 = 4.7UF, 25V, 0603</v>
      </c>
    </row>
    <row r="21" spans="1:12" s="28" customFormat="1" x14ac:dyDescent="0.2">
      <c r="A21" s="50" t="s">
        <v>94</v>
      </c>
      <c r="B21" s="50" t="s">
        <v>59</v>
      </c>
      <c r="C21" s="50" t="s">
        <v>95</v>
      </c>
      <c r="D21" s="50" t="s">
        <v>24</v>
      </c>
      <c r="E21" s="50" t="s">
        <v>67</v>
      </c>
      <c r="F21" s="51"/>
      <c r="G21" s="51">
        <v>9696717</v>
      </c>
      <c r="J21" s="32" t="str">
        <f t="shared" si="3"/>
        <v>C10 = Super Capacitor,0.47F, 5.5V, RAD</v>
      </c>
      <c r="L21" s="32" t="str">
        <f t="shared" si="0"/>
        <v>C10 = Super Capacitor,0.47F, 5.5V, RAD</v>
      </c>
    </row>
    <row r="22" spans="1:12" s="28" customFormat="1" x14ac:dyDescent="0.2">
      <c r="A22" s="27"/>
      <c r="B22" s="27"/>
      <c r="C22" s="27"/>
      <c r="D22" s="27"/>
      <c r="E22" s="27"/>
      <c r="J22" s="32"/>
      <c r="L22" s="32"/>
    </row>
    <row r="23" spans="1:12" s="39" customFormat="1" ht="15" x14ac:dyDescent="0.2">
      <c r="A23" s="38" t="s">
        <v>9</v>
      </c>
      <c r="B23" s="38"/>
      <c r="C23" s="38"/>
      <c r="D23" s="38"/>
      <c r="E23" s="38"/>
      <c r="F23" s="39">
        <f>SUM(F24:F28)</f>
        <v>4</v>
      </c>
      <c r="J23" s="40" t="str">
        <f t="shared" si="3"/>
        <v>Semiconductor</v>
      </c>
      <c r="L23" s="40" t="str">
        <f t="shared" si="0"/>
        <v>Semiconductor</v>
      </c>
    </row>
    <row r="24" spans="1:12" s="30" customFormat="1" ht="25.5" x14ac:dyDescent="0.2">
      <c r="A24" s="43" t="s">
        <v>96</v>
      </c>
      <c r="B24" s="44" t="s">
        <v>58</v>
      </c>
      <c r="C24" s="43" t="s">
        <v>31</v>
      </c>
      <c r="D24" s="45" t="s">
        <v>34</v>
      </c>
      <c r="E24" s="46" t="s">
        <v>30</v>
      </c>
      <c r="F24" s="46"/>
      <c r="G24" s="46">
        <v>2313426</v>
      </c>
      <c r="H24" s="35"/>
      <c r="J24" s="30" t="str">
        <f>CONCATENATE(E25,IF(ISBLANK(E25),""," = "),A24)</f>
        <v>IC1 =  LTC3129EMSE#PBF  BUCK BOOST, 2.42-15V, 1.2MHZ, 16MSOP</v>
      </c>
      <c r="L24" s="30" t="str">
        <f t="shared" si="0"/>
        <v>IC1 =  LTC3129EMSE#PBF  BUCK BOOST, 2.42-15V, 1.2MHZ, 16MSOP</v>
      </c>
    </row>
    <row r="25" spans="1:12" s="30" customFormat="1" x14ac:dyDescent="0.2">
      <c r="A25" s="25" t="s">
        <v>33</v>
      </c>
      <c r="B25" s="37" t="s">
        <v>58</v>
      </c>
      <c r="C25" s="34" t="s">
        <v>32</v>
      </c>
      <c r="D25" s="35" t="s">
        <v>34</v>
      </c>
      <c r="E25" s="25" t="s">
        <v>30</v>
      </c>
      <c r="F25" s="30">
        <v>1</v>
      </c>
      <c r="G25" s="30">
        <v>2313427</v>
      </c>
      <c r="H25" s="35"/>
      <c r="J25" s="30" t="e">
        <f>CONCATENATE(#REF!,IF(ISBLANK(#REF!),""," = "),A25)</f>
        <v>#REF!</v>
      </c>
      <c r="L25" s="30" t="e">
        <f t="shared" ref="L25:L26" si="9">J25</f>
        <v>#REF!</v>
      </c>
    </row>
    <row r="26" spans="1:12" s="30" customFormat="1" ht="25.5" x14ac:dyDescent="0.2">
      <c r="A26" s="36" t="s">
        <v>97</v>
      </c>
      <c r="B26" s="36" t="s">
        <v>22</v>
      </c>
      <c r="C26" s="28" t="s">
        <v>98</v>
      </c>
      <c r="D26" s="28" t="s">
        <v>99</v>
      </c>
      <c r="E26" s="25" t="s">
        <v>35</v>
      </c>
      <c r="F26" s="30">
        <v>1</v>
      </c>
      <c r="G26" s="28">
        <v>2437208</v>
      </c>
      <c r="J26" s="30" t="str">
        <f t="shared" ref="J25:J26" si="10">CONCATENATE(E26,IF(ISBLANK(E26),""," = "),A26)</f>
        <v>IC2 = SN74LVC2G04DBVR  IC, INVERTER, DUAL, SMD</v>
      </c>
      <c r="L26" s="30" t="str">
        <f t="shared" si="9"/>
        <v>IC2 = SN74LVC2G04DBVR  IC, INVERTER, DUAL, SMD</v>
      </c>
    </row>
    <row r="27" spans="1:12" s="30" customFormat="1" x14ac:dyDescent="0.2">
      <c r="A27" s="36" t="s">
        <v>100</v>
      </c>
      <c r="B27" s="29" t="s">
        <v>37</v>
      </c>
      <c r="C27" s="28" t="s">
        <v>38</v>
      </c>
      <c r="D27" s="25" t="s">
        <v>39</v>
      </c>
      <c r="E27" s="25" t="s">
        <v>36</v>
      </c>
      <c r="F27" s="30">
        <v>1</v>
      </c>
      <c r="G27" s="28">
        <v>1700713</v>
      </c>
      <c r="J27" s="30" t="str">
        <f t="shared" ref="J27:J28" si="11">CONCATENATE(E27,IF(ISBLANK(E27),""," = "),A27)</f>
        <v>T1 = MOSFET P CH DUAL 2.3A 20V</v>
      </c>
      <c r="L27" s="30" t="str">
        <f t="shared" ref="L27" si="12">J27</f>
        <v>T1 = MOSFET P CH DUAL 2.3A 20V</v>
      </c>
    </row>
    <row r="28" spans="1:12" s="30" customFormat="1" x14ac:dyDescent="0.2">
      <c r="A28" s="25" t="s">
        <v>105</v>
      </c>
      <c r="B28" s="25" t="s">
        <v>106</v>
      </c>
      <c r="C28" s="30" t="s">
        <v>104</v>
      </c>
      <c r="D28" s="25" t="s">
        <v>107</v>
      </c>
      <c r="E28" s="25" t="s">
        <v>40</v>
      </c>
      <c r="F28" s="30">
        <v>1</v>
      </c>
      <c r="H28" s="30" t="s">
        <v>108</v>
      </c>
      <c r="J28" s="30" t="str">
        <f t="shared" si="11"/>
        <v>D1 = BAT54WS-E3-08, DIODE SCHOTTKY 30V 200MA SOD323</v>
      </c>
      <c r="L28" s="33" t="str">
        <f t="shared" ref="L28" si="13">J28</f>
        <v>D1 = BAT54WS-E3-08, DIODE SCHOTTKY 30V 200MA SOD323</v>
      </c>
    </row>
    <row r="29" spans="1:12" s="30" customFormat="1" x14ac:dyDescent="0.2">
      <c r="A29" s="25"/>
      <c r="B29" s="25"/>
      <c r="D29" s="25"/>
      <c r="E29" s="25"/>
      <c r="L29" s="33"/>
    </row>
    <row r="30" spans="1:12" s="15" customFormat="1" ht="15" x14ac:dyDescent="0.2">
      <c r="A30" s="9" t="s">
        <v>10</v>
      </c>
      <c r="B30" s="9"/>
      <c r="C30" s="9"/>
      <c r="D30" s="9"/>
      <c r="E30" s="9"/>
      <c r="F30" s="15">
        <f>SUM(F31:F38)</f>
        <v>5</v>
      </c>
      <c r="J30" s="16" t="str">
        <f t="shared" si="3"/>
        <v>Misc.</v>
      </c>
      <c r="L30" s="16" t="str">
        <f t="shared" si="0"/>
        <v>Misc.</v>
      </c>
    </row>
    <row r="31" spans="1:12" s="19" customFormat="1" x14ac:dyDescent="0.2">
      <c r="A31" s="24" t="s">
        <v>60</v>
      </c>
      <c r="B31" s="11" t="s">
        <v>63</v>
      </c>
      <c r="C31" s="17" t="s">
        <v>41</v>
      </c>
      <c r="D31" s="23" t="s">
        <v>42</v>
      </c>
      <c r="E31" s="21" t="s">
        <v>43</v>
      </c>
      <c r="F31" s="19">
        <v>1</v>
      </c>
      <c r="G31" s="17">
        <v>2115305</v>
      </c>
      <c r="J31" s="17" t="str">
        <f>CONCATENATE(E31,IF(ISBLANK(E31),""," = "),A31)</f>
        <v>BAT1 =  Battery Holder</v>
      </c>
      <c r="L31" s="17" t="str">
        <f>J31</f>
        <v>BAT1 =  Battery Holder</v>
      </c>
    </row>
    <row r="32" spans="1:12" x14ac:dyDescent="0.2">
      <c r="A32" s="11" t="s">
        <v>61</v>
      </c>
      <c r="B32" s="22" t="s">
        <v>59</v>
      </c>
      <c r="C32" s="23" t="s">
        <v>44</v>
      </c>
      <c r="E32" s="10" t="s">
        <v>43</v>
      </c>
      <c r="F32" s="17">
        <v>1</v>
      </c>
      <c r="H32" s="17" t="s">
        <v>45</v>
      </c>
      <c r="J32" s="17" t="str">
        <f>CONCATENATE(E32,IF(ISBLANK(E32),""," = "),A32)</f>
        <v>BAT1 =  Lithium Battery, Coin Cell, 3V, 20MM</v>
      </c>
      <c r="L32" s="17" t="str">
        <f t="shared" si="0"/>
        <v>BAT1 =  Lithium Battery, Coin Cell, 3V, 20MM</v>
      </c>
    </row>
    <row r="33" spans="1:12" x14ac:dyDescent="0.2">
      <c r="A33" s="10" t="s">
        <v>47</v>
      </c>
      <c r="B33" s="20" t="s">
        <v>48</v>
      </c>
      <c r="C33" s="17" t="s">
        <v>49</v>
      </c>
      <c r="D33" s="10" t="s">
        <v>50</v>
      </c>
      <c r="E33" s="10" t="s">
        <v>46</v>
      </c>
      <c r="F33" s="17">
        <v>1</v>
      </c>
      <c r="G33" s="17">
        <v>1098454</v>
      </c>
      <c r="J33" s="17" t="str">
        <f>CONCATENATE(E33,IF(ISBLANK(E33),""," = "),A33)</f>
        <v>K1,K2 = Pin header, breakable, 1 row, 40 way, vertical</v>
      </c>
      <c r="L33" s="17" t="str">
        <f t="shared" si="0"/>
        <v>K1,K2 = Pin header, breakable, 1 row, 40 way, vertical</v>
      </c>
    </row>
    <row r="34" spans="1:12" x14ac:dyDescent="0.2">
      <c r="A34" s="17" t="s">
        <v>62</v>
      </c>
      <c r="B34" s="22" t="s">
        <v>59</v>
      </c>
      <c r="C34" s="23" t="s">
        <v>109</v>
      </c>
      <c r="F34" s="17">
        <v>1</v>
      </c>
      <c r="H34" s="17" t="s">
        <v>51</v>
      </c>
      <c r="J34" s="17" t="str">
        <f t="shared" ref="J34:J74" si="14">CONCATENATE(E34,IF(ISBLANK(E34),""," = "),A34)</f>
        <v>Solar Cell AM 58.1MM X 48.6MM</v>
      </c>
      <c r="L34" s="17" t="str">
        <f t="shared" si="0"/>
        <v>Solar Cell AM 58.1MM X 48.6MM</v>
      </c>
    </row>
    <row r="35" spans="1:12" ht="15" x14ac:dyDescent="0.2">
      <c r="A35" s="25" t="s">
        <v>102</v>
      </c>
      <c r="B35" s="25" t="s">
        <v>80</v>
      </c>
      <c r="C35" s="30" t="s">
        <v>101</v>
      </c>
      <c r="D35" s="25"/>
      <c r="E35" s="30" t="s">
        <v>52</v>
      </c>
      <c r="F35" s="30">
        <v>1</v>
      </c>
      <c r="G35" s="30">
        <v>1782798</v>
      </c>
      <c r="J35" s="18" t="str">
        <f t="shared" si="14"/>
        <v>L1 = INDUCTOR, SMD, 4.7UH, 20%</v>
      </c>
      <c r="L35" s="18" t="str">
        <f t="shared" si="0"/>
        <v>L1 = INDUCTOR, SMD, 4.7UH, 20%</v>
      </c>
    </row>
    <row r="36" spans="1:12" ht="15" x14ac:dyDescent="0.2">
      <c r="J36" s="18" t="str">
        <f t="shared" si="14"/>
        <v/>
      </c>
    </row>
    <row r="37" spans="1:12" ht="15" x14ac:dyDescent="0.2">
      <c r="A37" s="53" t="s">
        <v>117</v>
      </c>
      <c r="J37" s="18" t="str">
        <f t="shared" si="14"/>
        <v>History</v>
      </c>
    </row>
    <row r="38" spans="1:12" ht="15" x14ac:dyDescent="0.2">
      <c r="A38" s="52" t="s">
        <v>118</v>
      </c>
      <c r="B38" s="52" t="s">
        <v>119</v>
      </c>
      <c r="C38" s="52" t="s">
        <v>120</v>
      </c>
      <c r="J38" s="18" t="str">
        <f t="shared" si="14"/>
        <v>April 22, 2015</v>
      </c>
    </row>
    <row r="39" spans="1:12" ht="15" x14ac:dyDescent="0.2">
      <c r="A39" s="11"/>
      <c r="J39" s="18" t="str">
        <f t="shared" si="14"/>
        <v/>
      </c>
    </row>
    <row r="40" spans="1:12" ht="15" x14ac:dyDescent="0.2">
      <c r="A40" s="11"/>
      <c r="J40" s="18" t="str">
        <f t="shared" si="14"/>
        <v/>
      </c>
    </row>
    <row r="41" spans="1:12" ht="15" x14ac:dyDescent="0.2">
      <c r="A41" s="11"/>
      <c r="J41" s="18" t="str">
        <f t="shared" si="14"/>
        <v/>
      </c>
    </row>
    <row r="42" spans="1:12" ht="15" x14ac:dyDescent="0.2">
      <c r="A42" s="11"/>
      <c r="J42" s="18" t="str">
        <f t="shared" si="14"/>
        <v/>
      </c>
    </row>
    <row r="43" spans="1:12" ht="15" x14ac:dyDescent="0.2">
      <c r="A43" s="11"/>
      <c r="J43" s="18" t="str">
        <f t="shared" si="14"/>
        <v/>
      </c>
    </row>
    <row r="44" spans="1:12" ht="15" x14ac:dyDescent="0.2">
      <c r="J44" s="18" t="str">
        <f t="shared" si="14"/>
        <v/>
      </c>
    </row>
    <row r="45" spans="1:12" ht="15" x14ac:dyDescent="0.2">
      <c r="J45" s="18" t="str">
        <f t="shared" si="14"/>
        <v/>
      </c>
    </row>
    <row r="46" spans="1:12" ht="15" x14ac:dyDescent="0.2">
      <c r="J46" s="18" t="str">
        <f t="shared" si="14"/>
        <v/>
      </c>
    </row>
    <row r="47" spans="1:12" ht="15" x14ac:dyDescent="0.2">
      <c r="A47" s="11"/>
      <c r="J47" s="18" t="str">
        <f t="shared" si="14"/>
        <v/>
      </c>
    </row>
    <row r="48" spans="1:12" ht="15" x14ac:dyDescent="0.2">
      <c r="J48" s="18" t="str">
        <f t="shared" si="14"/>
        <v/>
      </c>
    </row>
    <row r="49" spans="10:10" ht="15" x14ac:dyDescent="0.2">
      <c r="J49" s="18" t="str">
        <f t="shared" si="14"/>
        <v/>
      </c>
    </row>
    <row r="50" spans="10:10" ht="15" x14ac:dyDescent="0.2">
      <c r="J50" s="18" t="str">
        <f t="shared" si="14"/>
        <v/>
      </c>
    </row>
    <row r="51" spans="10:10" ht="15" x14ac:dyDescent="0.2">
      <c r="J51" s="18" t="str">
        <f t="shared" si="14"/>
        <v/>
      </c>
    </row>
    <row r="52" spans="10:10" ht="15" x14ac:dyDescent="0.2">
      <c r="J52" s="18" t="str">
        <f t="shared" si="14"/>
        <v/>
      </c>
    </row>
    <row r="53" spans="10:10" ht="15" x14ac:dyDescent="0.2">
      <c r="J53" s="18" t="str">
        <f t="shared" si="14"/>
        <v/>
      </c>
    </row>
    <row r="54" spans="10:10" ht="15" x14ac:dyDescent="0.2">
      <c r="J54" s="18" t="str">
        <f t="shared" si="14"/>
        <v/>
      </c>
    </row>
    <row r="55" spans="10:10" ht="15" x14ac:dyDescent="0.2">
      <c r="J55" s="18" t="str">
        <f t="shared" si="14"/>
        <v/>
      </c>
    </row>
    <row r="56" spans="10:10" ht="15" x14ac:dyDescent="0.2">
      <c r="J56" s="18" t="str">
        <f t="shared" si="14"/>
        <v/>
      </c>
    </row>
    <row r="57" spans="10:10" ht="15" x14ac:dyDescent="0.2">
      <c r="J57" s="18" t="str">
        <f t="shared" si="14"/>
        <v/>
      </c>
    </row>
    <row r="58" spans="10:10" ht="15" x14ac:dyDescent="0.2">
      <c r="J58" s="18" t="str">
        <f t="shared" si="14"/>
        <v/>
      </c>
    </row>
    <row r="59" spans="10:10" ht="15" x14ac:dyDescent="0.2">
      <c r="J59" s="18" t="str">
        <f t="shared" si="14"/>
        <v/>
      </c>
    </row>
    <row r="60" spans="10:10" ht="15" x14ac:dyDescent="0.2">
      <c r="J60" s="18" t="str">
        <f t="shared" si="14"/>
        <v/>
      </c>
    </row>
    <row r="61" spans="10:10" ht="15" x14ac:dyDescent="0.2">
      <c r="J61" s="18" t="str">
        <f t="shared" si="14"/>
        <v/>
      </c>
    </row>
    <row r="62" spans="10:10" ht="15" x14ac:dyDescent="0.2">
      <c r="J62" s="18" t="str">
        <f t="shared" si="14"/>
        <v/>
      </c>
    </row>
    <row r="63" spans="10:10" ht="15" x14ac:dyDescent="0.2">
      <c r="J63" s="18" t="str">
        <f t="shared" si="14"/>
        <v/>
      </c>
    </row>
    <row r="64" spans="10:10" ht="15" x14ac:dyDescent="0.2">
      <c r="J64" s="18" t="str">
        <f t="shared" si="14"/>
        <v/>
      </c>
    </row>
    <row r="65" spans="10:10" ht="15" x14ac:dyDescent="0.2">
      <c r="J65" s="18" t="str">
        <f t="shared" si="14"/>
        <v/>
      </c>
    </row>
    <row r="66" spans="10:10" ht="15" x14ac:dyDescent="0.2">
      <c r="J66" s="18" t="str">
        <f t="shared" si="14"/>
        <v/>
      </c>
    </row>
    <row r="67" spans="10:10" ht="15" x14ac:dyDescent="0.2">
      <c r="J67" s="18" t="str">
        <f t="shared" si="14"/>
        <v/>
      </c>
    </row>
    <row r="68" spans="10:10" ht="15" x14ac:dyDescent="0.2">
      <c r="J68" s="18" t="str">
        <f t="shared" si="14"/>
        <v/>
      </c>
    </row>
    <row r="69" spans="10:10" ht="15" x14ac:dyDescent="0.2">
      <c r="J69" s="18" t="str">
        <f t="shared" si="14"/>
        <v/>
      </c>
    </row>
    <row r="70" spans="10:10" ht="15" x14ac:dyDescent="0.2">
      <c r="J70" s="18" t="str">
        <f t="shared" si="14"/>
        <v/>
      </c>
    </row>
    <row r="71" spans="10:10" ht="15" x14ac:dyDescent="0.2">
      <c r="J71" s="18" t="str">
        <f t="shared" si="14"/>
        <v/>
      </c>
    </row>
    <row r="72" spans="10:10" ht="15" x14ac:dyDescent="0.2">
      <c r="J72" s="18" t="str">
        <f t="shared" si="14"/>
        <v/>
      </c>
    </row>
    <row r="73" spans="10:10" ht="15" x14ac:dyDescent="0.2">
      <c r="J73" s="18" t="str">
        <f t="shared" si="14"/>
        <v/>
      </c>
    </row>
    <row r="74" spans="10:10" ht="15" x14ac:dyDescent="0.2">
      <c r="J74" s="18" t="str">
        <f t="shared" si="14"/>
        <v/>
      </c>
    </row>
    <row r="75" spans="10:10" ht="15" x14ac:dyDescent="0.2">
      <c r="J75" s="18" t="str">
        <f t="shared" ref="J75:J107" si="15">CONCATENATE(E75,IF(ISBLANK(E75),""," = "),A75)</f>
        <v/>
      </c>
    </row>
    <row r="76" spans="10:10" ht="15" x14ac:dyDescent="0.2">
      <c r="J76" s="18" t="str">
        <f t="shared" si="15"/>
        <v/>
      </c>
    </row>
    <row r="77" spans="10:10" ht="15" x14ac:dyDescent="0.2">
      <c r="J77" s="18" t="str">
        <f t="shared" si="15"/>
        <v/>
      </c>
    </row>
    <row r="78" spans="10:10" ht="15" x14ac:dyDescent="0.2">
      <c r="J78" s="18" t="str">
        <f t="shared" si="15"/>
        <v/>
      </c>
    </row>
    <row r="79" spans="10:10" ht="15" x14ac:dyDescent="0.2">
      <c r="J79" s="18" t="str">
        <f t="shared" si="15"/>
        <v/>
      </c>
    </row>
    <row r="80" spans="10:10" ht="15" x14ac:dyDescent="0.2">
      <c r="J80" s="18" t="str">
        <f t="shared" si="15"/>
        <v/>
      </c>
    </row>
    <row r="81" spans="10:10" ht="15" x14ac:dyDescent="0.2">
      <c r="J81" s="18" t="str">
        <f t="shared" si="15"/>
        <v/>
      </c>
    </row>
    <row r="82" spans="10:10" ht="15" x14ac:dyDescent="0.2">
      <c r="J82" s="18" t="str">
        <f t="shared" si="15"/>
        <v/>
      </c>
    </row>
    <row r="83" spans="10:10" ht="15" x14ac:dyDescent="0.2">
      <c r="J83" s="18" t="str">
        <f t="shared" si="15"/>
        <v/>
      </c>
    </row>
    <row r="84" spans="10:10" ht="15" x14ac:dyDescent="0.2">
      <c r="J84" s="18" t="str">
        <f t="shared" si="15"/>
        <v/>
      </c>
    </row>
    <row r="85" spans="10:10" ht="15" x14ac:dyDescent="0.2">
      <c r="J85" s="18" t="str">
        <f t="shared" si="15"/>
        <v/>
      </c>
    </row>
    <row r="86" spans="10:10" ht="15" x14ac:dyDescent="0.2">
      <c r="J86" s="18" t="str">
        <f t="shared" si="15"/>
        <v/>
      </c>
    </row>
    <row r="87" spans="10:10" ht="15" x14ac:dyDescent="0.2">
      <c r="J87" s="18" t="str">
        <f t="shared" si="15"/>
        <v/>
      </c>
    </row>
    <row r="88" spans="10:10" ht="15" x14ac:dyDescent="0.2">
      <c r="J88" s="18" t="str">
        <f t="shared" si="15"/>
        <v/>
      </c>
    </row>
    <row r="89" spans="10:10" ht="15" x14ac:dyDescent="0.2">
      <c r="J89" s="18" t="str">
        <f t="shared" si="15"/>
        <v/>
      </c>
    </row>
    <row r="90" spans="10:10" ht="15" x14ac:dyDescent="0.2">
      <c r="J90" s="18" t="str">
        <f t="shared" si="15"/>
        <v/>
      </c>
    </row>
    <row r="91" spans="10:10" ht="15" x14ac:dyDescent="0.2">
      <c r="J91" s="18" t="str">
        <f t="shared" si="15"/>
        <v/>
      </c>
    </row>
    <row r="92" spans="10:10" ht="15" x14ac:dyDescent="0.2">
      <c r="J92" s="18" t="str">
        <f t="shared" si="15"/>
        <v/>
      </c>
    </row>
    <row r="93" spans="10:10" ht="15" x14ac:dyDescent="0.2">
      <c r="J93" s="18" t="str">
        <f t="shared" si="15"/>
        <v/>
      </c>
    </row>
    <row r="94" spans="10:10" ht="15" x14ac:dyDescent="0.2">
      <c r="J94" s="18" t="str">
        <f t="shared" si="15"/>
        <v/>
      </c>
    </row>
    <row r="95" spans="10:10" ht="15" x14ac:dyDescent="0.2">
      <c r="J95" s="18" t="str">
        <f t="shared" si="15"/>
        <v/>
      </c>
    </row>
    <row r="96" spans="10:10" ht="15" x14ac:dyDescent="0.2">
      <c r="J96" s="18" t="str">
        <f t="shared" si="15"/>
        <v/>
      </c>
    </row>
    <row r="97" spans="10:10" ht="15" x14ac:dyDescent="0.2">
      <c r="J97" s="18" t="str">
        <f t="shared" si="15"/>
        <v/>
      </c>
    </row>
    <row r="98" spans="10:10" ht="15" x14ac:dyDescent="0.2">
      <c r="J98" s="18" t="str">
        <f t="shared" si="15"/>
        <v/>
      </c>
    </row>
    <row r="99" spans="10:10" ht="15" x14ac:dyDescent="0.2">
      <c r="J99" s="18" t="str">
        <f t="shared" si="15"/>
        <v/>
      </c>
    </row>
    <row r="100" spans="10:10" ht="15" x14ac:dyDescent="0.2">
      <c r="J100" s="18" t="str">
        <f t="shared" si="15"/>
        <v/>
      </c>
    </row>
    <row r="101" spans="10:10" ht="15" x14ac:dyDescent="0.2">
      <c r="J101" s="18" t="str">
        <f t="shared" si="15"/>
        <v/>
      </c>
    </row>
    <row r="102" spans="10:10" ht="15" x14ac:dyDescent="0.2">
      <c r="J102" s="18" t="str">
        <f t="shared" si="15"/>
        <v/>
      </c>
    </row>
    <row r="103" spans="10:10" ht="15" x14ac:dyDescent="0.2">
      <c r="J103" s="18" t="str">
        <f t="shared" si="15"/>
        <v/>
      </c>
    </row>
    <row r="104" spans="10:10" ht="15" x14ac:dyDescent="0.2">
      <c r="J104" s="18" t="str">
        <f t="shared" si="15"/>
        <v/>
      </c>
    </row>
    <row r="105" spans="10:10" ht="15" x14ac:dyDescent="0.2">
      <c r="J105" s="18" t="str">
        <f t="shared" si="15"/>
        <v/>
      </c>
    </row>
    <row r="106" spans="10:10" ht="15" x14ac:dyDescent="0.2">
      <c r="J106" s="18" t="str">
        <f t="shared" si="15"/>
        <v/>
      </c>
    </row>
    <row r="107" spans="10:10" ht="15" x14ac:dyDescent="0.2">
      <c r="J107" s="18" t="str">
        <f t="shared" si="15"/>
        <v/>
      </c>
    </row>
  </sheetData>
  <mergeCells count="1">
    <mergeCell ref="A1:F1"/>
  </mergeCells>
  <phoneticPr fontId="6" type="noConversion"/>
  <hyperlinks>
    <hyperlink ref="B4" r:id="rId1" display="http://uk.farnell.com/vishay-dale"/>
    <hyperlink ref="B6" r:id="rId2" display="http://uk.farnell.com/vishay-dale"/>
    <hyperlink ref="B11" r:id="rId3" display="http://uk.farnell.com/vishay-dale"/>
    <hyperlink ref="B27" r:id="rId4" display="http://my.element14.com/fairchild-semiconductor"/>
    <hyperlink ref="B32" r:id="rId5" display="http://digikey.com/Suppliers/us/Panasonic-Batteries.page?lang=en"/>
    <hyperlink ref="B33" r:id="rId6" display="http://my.element14.com/te-connectivity-amp"/>
    <hyperlink ref="B25" r:id="rId7" display="http://digikey.com/Suppliers/us/Linear-Technology.page?lang=en"/>
    <hyperlink ref="B34" r:id="rId8" display="http://digikey.com/Suppliers/us/Panasonic-Batteries.page?lang=en"/>
    <hyperlink ref="B7" r:id="rId9" display="http://uk.farnell.com/vishay-dale"/>
    <hyperlink ref="B5" r:id="rId10" display="http://uk.farnell.com/vishay-dale"/>
    <hyperlink ref="B10" r:id="rId11" display="http://uk.farnell.com/vishay-dale"/>
  </hyperlinks>
  <pageMargins left="0.31527777777777777" right="0.31527777777777777" top="0.31527777777777777" bottom="0.41388888888888886" header="0.51180555555555551" footer="0.31527777777777777"/>
  <pageSetup paperSize="9" scale="87" firstPageNumber="0" orientation="landscape" horizontalDpi="300" verticalDpi="300" r:id="rId1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"/>
  <sheetViews>
    <sheetView workbookViewId="0">
      <selection sqref="A1:D1"/>
    </sheetView>
  </sheetViews>
  <sheetFormatPr baseColWidth="10" defaultColWidth="11.5703125" defaultRowHeight="12.75" x14ac:dyDescent="0.2"/>
  <cols>
    <col min="1" max="1" width="13.140625" style="1" customWidth="1"/>
    <col min="2" max="2" width="6" style="1" customWidth="1"/>
    <col min="3" max="3" width="21.42578125" style="1" customWidth="1"/>
    <col min="4" max="4" width="128" style="1" customWidth="1"/>
    <col min="5" max="16384" width="11.5703125" style="1"/>
  </cols>
  <sheetData>
    <row r="1" spans="1:4" s="2" customFormat="1" ht="17.100000000000001" customHeight="1" x14ac:dyDescent="0.2">
      <c r="A1" s="42" t="s">
        <v>11</v>
      </c>
      <c r="B1" s="42"/>
      <c r="C1" s="42"/>
      <c r="D1" s="42"/>
    </row>
    <row r="2" spans="1:4" s="2" customFormat="1" ht="14.85" customHeight="1" x14ac:dyDescent="0.2">
      <c r="A2" s="3" t="s">
        <v>12</v>
      </c>
      <c r="B2" s="4" t="s">
        <v>13</v>
      </c>
      <c r="C2" s="4" t="s">
        <v>14</v>
      </c>
      <c r="D2" s="4" t="s">
        <v>0</v>
      </c>
    </row>
    <row r="3" spans="1:4" x14ac:dyDescent="0.2">
      <c r="A3" s="5"/>
      <c r="B3" s="6"/>
      <c r="C3" s="6"/>
      <c r="D3" s="6"/>
    </row>
    <row r="4" spans="1:4" x14ac:dyDescent="0.2">
      <c r="A4" s="5"/>
      <c r="B4" s="6"/>
      <c r="C4" s="6"/>
      <c r="D4" s="6"/>
    </row>
    <row r="5" spans="1:4" x14ac:dyDescent="0.2">
      <c r="A5" s="7"/>
    </row>
    <row r="6" spans="1:4" x14ac:dyDescent="0.2">
      <c r="A6" s="7"/>
    </row>
  </sheetData>
  <mergeCells count="1">
    <mergeCell ref="A1:D1"/>
  </mergeCells>
  <phoneticPr fontId="6" type="noConversion"/>
  <pageMargins left="0.31527777777777777" right="0.31527777777777777" top="0.31527777777777777" bottom="0.41388888888888886" header="0.51180555555555551" footer="0.31527777777777777"/>
  <pageSetup paperSize="9" scale="85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BOM</vt:lpstr>
      <vt:lpstr>history</vt:lpstr>
      <vt:lpstr>BOM!Zone_d_impression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CPV</dc:creator>
  <cp:lastModifiedBy>CPV</cp:lastModifiedBy>
  <cp:lastPrinted>2009-08-03T09:49:46Z</cp:lastPrinted>
  <dcterms:created xsi:type="dcterms:W3CDTF">2009-05-15T08:53:47Z</dcterms:created>
  <dcterms:modified xsi:type="dcterms:W3CDTF">2015-04-22T08:26:16Z</dcterms:modified>
</cp:coreProperties>
</file>