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'BOM'!$A$1:$I$45</definedName>
  </definedNames>
  <calcPr calcId="144525"/>
</workbook>
</file>

<file path=xl/sharedStrings.xml><?xml version="1.0" encoding="utf-8"?>
<sst xmlns="http://schemas.openxmlformats.org/spreadsheetml/2006/main" count="263" uniqueCount="197">
  <si>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</si>
  <si>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</si>
  <si>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</si>
  <si>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</si>
  <si>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</si>
  <si>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</si>
  <si>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</si>
  <si>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</si>
  <si>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</si>
  <si>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</si>
  <si>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</si>
  <si>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</si>
  <si>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</si>
  <si>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</si>
  <si>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</si>
  <si>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</si>
  <si>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</si>
  <si>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</si>
  <si>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</si>
  <si>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</si>
  <si>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MULTICOMP</t>
  </si>
  <si>
    <t>Axial</t>
  </si>
  <si>
    <t>100nF</t>
  </si>
  <si>
    <t>Radial Leaded</t>
  </si>
  <si>
    <t>IC1</t>
  </si>
  <si>
    <t>D1</t>
  </si>
  <si>
    <t>TEXAS INSTRUMENTS</t>
  </si>
  <si>
    <t>1k, 5%, 250mW</t>
  </si>
  <si>
    <t>MCF 0.25W 1K</t>
  </si>
  <si>
    <t>100R, 5%, 250mW</t>
  </si>
  <si>
    <t>4.7k, 5%, 250mW</t>
  </si>
  <si>
    <t>KEMET</t>
  </si>
  <si>
    <t>1N4007</t>
  </si>
  <si>
    <t>T1</t>
  </si>
  <si>
    <t>C1</t>
  </si>
  <si>
    <t>K4</t>
  </si>
  <si>
    <t>On Platino</t>
  </si>
  <si>
    <t>R11</t>
  </si>
  <si>
    <t>BOURNS</t>
  </si>
  <si>
    <t>Inductor</t>
  </si>
  <si>
    <t>10uH</t>
  </si>
  <si>
    <t>L1</t>
  </si>
  <si>
    <t>TO-92</t>
  </si>
  <si>
    <t>Encoder with pushbutton</t>
  </si>
  <si>
    <t xml:space="preserve">ALPS </t>
  </si>
  <si>
    <t>EC12E2424407</t>
  </si>
  <si>
    <t>10K, 5%, 250mW</t>
  </si>
  <si>
    <t>R4,R5,R6,R7,R10,R12</t>
  </si>
  <si>
    <t>47R, 5%, 250mW</t>
  </si>
  <si>
    <t>MCF 0.25W 47R</t>
  </si>
  <si>
    <t>R3</t>
  </si>
  <si>
    <t>C1,C2</t>
  </si>
  <si>
    <t>79F100K-TR-RC</t>
  </si>
  <si>
    <t xml:space="preserve"> ATMEL</t>
  </si>
  <si>
    <t>DIP40</t>
  </si>
  <si>
    <t>S5A</t>
  </si>
  <si>
    <t>LCD, 4x20, 5 V, backlight</t>
  </si>
  <si>
    <t xml:space="preserve">Powertip </t>
  </si>
  <si>
    <t>EPP-LCD-1X16</t>
  </si>
  <si>
    <t>EPP-70-120</t>
  </si>
  <si>
    <t>MCF 0.25W 100R</t>
  </si>
  <si>
    <t>MCF 0.25W 4K7</t>
  </si>
  <si>
    <t>MCRR50104X7RK0050</t>
  </si>
  <si>
    <t>EPP-CNP-508</t>
  </si>
  <si>
    <t>MC7805, 5 V, 1 A</t>
  </si>
  <si>
    <t xml:space="preserve">ON Semiconductor </t>
  </si>
  <si>
    <t>MC7805CTG</t>
  </si>
  <si>
    <t>EPP-TO-220-x</t>
  </si>
  <si>
    <t>1N4007, 1000 V, 1 A</t>
  </si>
  <si>
    <t>Fairchild Semiconductor</t>
  </si>
  <si>
    <t>EPP-DO-41</t>
  </si>
  <si>
    <t>Pin socket, breakable, 1 row, 36-way, vertical</t>
  </si>
  <si>
    <t>Fisher Elektronik</t>
  </si>
  <si>
    <t>BL1.36Z</t>
  </si>
  <si>
    <t>EPP-SIL-F-xxx-V</t>
  </si>
  <si>
    <t>Pin socket, breakable, 2 rows, 72-way, vertical</t>
  </si>
  <si>
    <t>BL2.72Z</t>
  </si>
  <si>
    <t>EPP-DIL-F-xxx-V</t>
  </si>
  <si>
    <t>Terminal block 5.08 mm, 2-way, 630 V</t>
  </si>
  <si>
    <t>Phoenix Contact</t>
  </si>
  <si>
    <t>MKDSN 1,5/2-5,08</t>
  </si>
  <si>
    <t>EPP-TB-508-2</t>
  </si>
  <si>
    <t>IC socket, DIP-16</t>
  </si>
  <si>
    <t>2227MC-16-03-09-F1</t>
  </si>
  <si>
    <t>EPP-IC-SOCKET</t>
  </si>
  <si>
    <t>MCF 0.25W 10K</t>
  </si>
  <si>
    <t>22 pF, 50 V, C0G/NP0, 2.5 mm pitch</t>
  </si>
  <si>
    <t>MCCHU5220J5</t>
  </si>
  <si>
    <t>EPP-CNP-250</t>
  </si>
  <si>
    <t>100 nF, 50 V, X7R, 5.08 mm pitch</t>
  </si>
  <si>
    <t>BC547C, 45 V, 100 mA, 500 mW, hfe=400</t>
  </si>
  <si>
    <t>BC547CG</t>
  </si>
  <si>
    <t>EPP-TO-92</t>
  </si>
  <si>
    <t>IC socket, DIP-40</t>
  </si>
  <si>
    <t>2227MC-40-06-05-F1</t>
  </si>
  <si>
    <t>PC2004LRU-AWB-H-Q</t>
  </si>
  <si>
    <t>LCD1</t>
  </si>
  <si>
    <t>10 kΩ, trimmer, flat</t>
  </si>
  <si>
    <t>TE Connectivity</t>
  </si>
  <si>
    <t>CB10MV103ME</t>
  </si>
  <si>
    <t>EPP-TRIMMER-CB10-H</t>
  </si>
  <si>
    <t>P1</t>
  </si>
  <si>
    <t>Pin header, breakable, 1 row, 40-way, vertical</t>
  </si>
  <si>
    <t>4-103321-8</t>
  </si>
  <si>
    <t>K1,K2,K5</t>
  </si>
  <si>
    <t>EPP-SIL-M-xxx-V</t>
  </si>
  <si>
    <t>K9</t>
  </si>
  <si>
    <t>Pin header, breakable, 2 rows, 80-way, vertical</t>
  </si>
  <si>
    <t>4-103322-2</t>
  </si>
  <si>
    <t>EPP-DIL-M-xxx-V</t>
  </si>
  <si>
    <t>BOM::130407-1::Platino Signal Generator::v1.0</t>
  </si>
  <si>
    <t>100pF</t>
  </si>
  <si>
    <t>MCBU5101K5</t>
  </si>
  <si>
    <t>470uF / 35V</t>
  </si>
  <si>
    <t>470uF / 16V</t>
  </si>
  <si>
    <t>ESK477M016AG3AA</t>
  </si>
  <si>
    <t>22uF / 25V</t>
  </si>
  <si>
    <t>ESK226M025AC3AA</t>
  </si>
  <si>
    <t>C7,C8</t>
  </si>
  <si>
    <t>C3,C5,C6,C9</t>
  </si>
  <si>
    <t>C10,C11</t>
  </si>
  <si>
    <t>EPP-DIP-8</t>
  </si>
  <si>
    <t>74HC4051</t>
  </si>
  <si>
    <t>CD74HC4051E</t>
  </si>
  <si>
    <t>EPP-DIP16</t>
  </si>
  <si>
    <t>IC2</t>
  </si>
  <si>
    <t>LM337KCSE3</t>
  </si>
  <si>
    <t>TO-220</t>
  </si>
  <si>
    <t>IC3</t>
  </si>
  <si>
    <t>LM317TG</t>
  </si>
  <si>
    <t>IC4</t>
  </si>
  <si>
    <t>IC5</t>
  </si>
  <si>
    <t>IC6</t>
  </si>
  <si>
    <t>BY500-800-E3/4</t>
  </si>
  <si>
    <t xml:space="preserve">VISHAY GENERAL SEMICONDUCTOR </t>
  </si>
  <si>
    <t>DO-201AD</t>
  </si>
  <si>
    <t>NXP</t>
  </si>
  <si>
    <t>Axial Leaded</t>
  </si>
  <si>
    <t>D2</t>
  </si>
  <si>
    <t>D3,D4</t>
  </si>
  <si>
    <t>20k, 5%, 250mW</t>
  </si>
  <si>
    <t xml:space="preserve">KOA SPEAR ELECTRONICS </t>
  </si>
  <si>
    <t>CFS1/4C203J</t>
  </si>
  <si>
    <t>R1,R3,R5,R7,R9,R11,R13,R17</t>
  </si>
  <si>
    <t>R2,R4,R6,R8,R10,R12,R14,R15,R16,R18,R19</t>
  </si>
  <si>
    <t>R20</t>
  </si>
  <si>
    <t>1.8k, 5%, 250mW</t>
  </si>
  <si>
    <t>MCF 0.25W 1K8</t>
  </si>
  <si>
    <t>R22</t>
  </si>
  <si>
    <t>120R, 5%, 250mW</t>
  </si>
  <si>
    <t>R23</t>
  </si>
  <si>
    <t>MCF 0.25W 120R</t>
  </si>
  <si>
    <t>R21,R24</t>
  </si>
  <si>
    <t>R25,R26</t>
  </si>
  <si>
    <t>R27,R28</t>
  </si>
  <si>
    <t>R29,R30</t>
  </si>
  <si>
    <t>IC socket, DIP-8</t>
  </si>
  <si>
    <t>2227MC-08-03-18-F1</t>
  </si>
  <si>
    <t>HEADER, THT, VERTICAL, 2.54MM, 2WAY</t>
  </si>
  <si>
    <t xml:space="preserve"> 2.54mm</t>
  </si>
  <si>
    <t>K5,K6,K7</t>
  </si>
  <si>
    <t>K8</t>
  </si>
  <si>
    <t xml:space="preserve">
    BOURNS</t>
  </si>
  <si>
    <t>3299W-1-104LF</t>
  </si>
  <si>
    <t>ATMEGA1284P-PU</t>
  </si>
  <si>
    <t>20 MHz, 18 pF</t>
  </si>
  <si>
    <t>MCRS020000F183000RR</t>
  </si>
  <si>
    <t>EPP-HC49</t>
  </si>
  <si>
    <t>X1</t>
  </si>
  <si>
    <t>100 kΩ, trimmer</t>
  </si>
  <si>
    <t>C5,C6</t>
  </si>
  <si>
    <t>TE CONNECTIVITY / AMP</t>
  </si>
  <si>
    <t>281695-2</t>
  </si>
  <si>
    <t>Add-on Board</t>
  </si>
  <si>
    <t>C12</t>
  </si>
  <si>
    <t>C2,C4</t>
  </si>
  <si>
    <t>1R, 5%, 2W</t>
  </si>
  <si>
    <t>CPF21R0000DKB14</t>
  </si>
  <si>
    <t>VISHAY DALE</t>
  </si>
  <si>
    <t>TL082ACP</t>
  </si>
  <si>
    <t>S4A</t>
  </si>
  <si>
    <t xml:space="preserve">Push Button </t>
  </si>
  <si>
    <t>RA3FTL6</t>
  </si>
  <si>
    <t>MULTIMEC</t>
  </si>
  <si>
    <t>1000uF / 35V</t>
  </si>
  <si>
    <t xml:space="preserve">EEUFR1V471L </t>
  </si>
  <si>
    <t xml:space="preserve">Panasonic </t>
  </si>
  <si>
    <t>EEUFK1V102L</t>
  </si>
  <si>
    <t>68R, 5%, 250mW</t>
  </si>
  <si>
    <t>3.9k, 5%, 250mW</t>
  </si>
  <si>
    <t>MCF 0.25W 3K9</t>
  </si>
  <si>
    <t>MCF 0.25W 68R</t>
  </si>
  <si>
    <t>BZX79-C5V1,113</t>
  </si>
  <si>
    <t>BZX79-C5V1</t>
  </si>
  <si>
    <t>K1,K2,K3</t>
  </si>
  <si>
    <t>LM336BZ-2.5</t>
  </si>
  <si>
    <t>LM336BZ-2.5/NOPB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</si>
</sst>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4" fillId="0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49" fontId="10" fillId="4" borderId="0" xfId="0" applyNumberFormat="1" applyFont="1" applyFill="1" applyAlignment="1">
      <alignment horizontal="center"/>
    </xf>
    <xf numFmtId="49" fontId="11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5" fillId="6" borderId="3" xfId="0" applyFont="1" applyFill="1" applyBorder="1" applyAlignment="1">
      <alignment vertical="top" wrapText="1"/>
    </xf>
    <xf numFmtId="49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workbookViewId="0" topLeftCell="A25">
      <selection activeCell="A45" sqref="A45"/>
    </sheetView>
  </sheetViews>
  <sheetFormatPr defaultColWidth="11.57421875" defaultRowHeight="12.75"/>
  <cols>
    <col min="1" max="1" width="40.140625" style="12" customWidth="1"/>
    <col min="2" max="2" width="35.28125" style="12" customWidth="1"/>
    <col min="3" max="3" width="33.8515625" style="12" bestFit="1" customWidth="1"/>
    <col min="4" max="4" width="21.421875" style="12" customWidth="1"/>
    <col min="5" max="5" width="31.8515625" style="12" customWidth="1"/>
    <col min="6" max="6" width="9.28125" style="19" bestFit="1" customWidth="1"/>
    <col min="7" max="7" width="10.28125" style="19" bestFit="1" customWidth="1"/>
    <col min="8" max="8" width="11.57421875" style="19" customWidth="1"/>
    <col min="9" max="9" width="14.8515625" style="19" customWidth="1"/>
    <col min="10" max="10" width="41.8515625" style="19" customWidth="1"/>
    <col min="11" max="11" width="32.00390625" style="19" customWidth="1"/>
    <col min="12" max="12" width="47.57421875" style="19" customWidth="1"/>
    <col min="13" max="16384" width="11.57421875" style="19" customWidth="1"/>
  </cols>
  <sheetData>
    <row r="1" spans="1:11" s="14" customFormat="1" ht="20.25">
      <c r="A1" s="39" t="s">
        <v>110</v>
      </c>
      <c r="B1" s="39"/>
      <c r="C1" s="39"/>
      <c r="D1" s="39"/>
      <c r="E1" s="39"/>
      <c r="F1" s="39"/>
      <c r="K1" s="15"/>
    </row>
    <row r="2" spans="1:12" s="14" customFormat="1" ht="2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4" t="s">
        <v>15</v>
      </c>
      <c r="G2" s="14" t="s">
        <v>5</v>
      </c>
      <c r="H2" s="14" t="s">
        <v>6</v>
      </c>
      <c r="I2" s="14" t="s">
        <v>16</v>
      </c>
      <c r="J2" s="14" t="s">
        <v>17</v>
      </c>
      <c r="K2" s="16" t="s">
        <v>19</v>
      </c>
      <c r="L2" s="16" t="s">
        <v>18</v>
      </c>
    </row>
    <row r="3" spans="1:12" s="33" customFormat="1" ht="20.25">
      <c r="A3" s="35" t="s">
        <v>173</v>
      </c>
      <c r="B3" s="32"/>
      <c r="C3" s="32"/>
      <c r="D3" s="32"/>
      <c r="E3" s="32"/>
      <c r="K3" s="34"/>
      <c r="L3" s="34"/>
    </row>
    <row r="4" spans="1:10" s="17" customFormat="1" ht="15">
      <c r="A4" s="10" t="s">
        <v>7</v>
      </c>
      <c r="B4" s="10"/>
      <c r="C4" s="10"/>
      <c r="D4" s="10"/>
      <c r="E4" s="10"/>
      <c r="F4" s="17">
        <f>SUM(F5:F15)</f>
        <v>31</v>
      </c>
      <c r="J4" s="18" t="str">
        <f>CONCATENATE(E4,IF(ISBLANK(E4),""," = "),A4)</f>
        <v>Resistor</v>
      </c>
    </row>
    <row r="5" spans="1:12" ht="15">
      <c r="A5" s="11" t="s">
        <v>46</v>
      </c>
      <c r="B5" s="11" t="s">
        <v>20</v>
      </c>
      <c r="C5" s="13" t="s">
        <v>85</v>
      </c>
      <c r="D5" s="11" t="s">
        <v>59</v>
      </c>
      <c r="E5" s="11" t="s">
        <v>143</v>
      </c>
      <c r="F5" s="19">
        <v>8</v>
      </c>
      <c r="G5" s="19">
        <v>9339060</v>
      </c>
      <c r="J5" s="20" t="str">
        <f>CONCATENATE(E5,IF(ISBLANK(E5),""," = "),A5)</f>
        <v>R1,R3,R5,R7,R9,R11,R13,R17 = 10K, 5%, 250mW</v>
      </c>
      <c r="L5" s="20" t="str">
        <f aca="true" t="shared" si="0" ref="L5:L35">J5</f>
        <v>R1,R3,R5,R7,R9,R11,R13,R17 = 10K, 5%, 250mW</v>
      </c>
    </row>
    <row r="6" spans="1:12" ht="25.5">
      <c r="A6" s="11" t="s">
        <v>140</v>
      </c>
      <c r="B6" s="11" t="s">
        <v>141</v>
      </c>
      <c r="C6" s="13" t="s">
        <v>142</v>
      </c>
      <c r="D6" s="11" t="s">
        <v>137</v>
      </c>
      <c r="E6" s="27" t="s">
        <v>144</v>
      </c>
      <c r="F6" s="19">
        <v>11</v>
      </c>
      <c r="G6" s="19">
        <v>1812842</v>
      </c>
      <c r="J6" s="20" t="str">
        <f aca="true" t="shared" si="1" ref="J6:J39">CONCATENATE(E6,IF(ISBLANK(E6),""," = "),A6)</f>
        <v>R2,R4,R6,R8,R10,R12,R14,R15,R16,R18,R19 = 20k, 5%, 250mW</v>
      </c>
      <c r="L6" s="20" t="str">
        <f t="shared" si="0"/>
        <v>R2,R4,R6,R8,R10,R12,R14,R15,R16,R18,R19 = 20k, 5%, 250mW</v>
      </c>
    </row>
    <row r="7" spans="1:12" ht="15">
      <c r="A7" s="11" t="s">
        <v>29</v>
      </c>
      <c r="B7" s="11" t="s">
        <v>20</v>
      </c>
      <c r="C7" s="13" t="s">
        <v>60</v>
      </c>
      <c r="D7" s="11" t="s">
        <v>59</v>
      </c>
      <c r="E7" s="11" t="s">
        <v>145</v>
      </c>
      <c r="F7" s="19">
        <v>1</v>
      </c>
      <c r="G7" s="19">
        <v>9339043</v>
      </c>
      <c r="J7" s="20" t="str">
        <f t="shared" si="1"/>
        <v>R20 = 100R, 5%, 250mW</v>
      </c>
      <c r="L7" s="20" t="str">
        <f t="shared" si="0"/>
        <v>R20 = 100R, 5%, 250mW</v>
      </c>
    </row>
    <row r="8" spans="1:12" ht="15">
      <c r="A8" s="11" t="s">
        <v>27</v>
      </c>
      <c r="B8" s="11" t="s">
        <v>20</v>
      </c>
      <c r="C8" s="13" t="s">
        <v>28</v>
      </c>
      <c r="D8" s="11" t="s">
        <v>59</v>
      </c>
      <c r="E8" s="11" t="s">
        <v>152</v>
      </c>
      <c r="F8" s="19">
        <v>2</v>
      </c>
      <c r="G8" s="19">
        <v>9339051</v>
      </c>
      <c r="J8" s="20" t="str">
        <f t="shared" si="1"/>
        <v>R21,R24 = 1k, 5%, 250mW</v>
      </c>
      <c r="L8" s="20" t="str">
        <f aca="true" t="shared" si="2" ref="L8:L14">J8</f>
        <v>R21,R24 = 1k, 5%, 250mW</v>
      </c>
    </row>
    <row r="9" spans="1:12" ht="15">
      <c r="A9" s="11" t="s">
        <v>146</v>
      </c>
      <c r="B9" s="11" t="s">
        <v>20</v>
      </c>
      <c r="C9" s="13" t="s">
        <v>147</v>
      </c>
      <c r="D9" s="11" t="s">
        <v>59</v>
      </c>
      <c r="E9" s="11" t="s">
        <v>148</v>
      </c>
      <c r="F9" s="19">
        <v>1</v>
      </c>
      <c r="G9" s="19">
        <v>9339248</v>
      </c>
      <c r="J9" s="20" t="str">
        <f aca="true" t="shared" si="3" ref="J9">CONCATENATE(E9,IF(ISBLANK(E9),""," = "),A9)</f>
        <v>R22 = 1.8k, 5%, 250mW</v>
      </c>
      <c r="L9" s="20" t="str">
        <f t="shared" si="2"/>
        <v>R22 = 1.8k, 5%, 250mW</v>
      </c>
    </row>
    <row r="10" spans="1:12" ht="15">
      <c r="A10" s="11" t="s">
        <v>149</v>
      </c>
      <c r="B10" s="11" t="s">
        <v>20</v>
      </c>
      <c r="C10" s="13" t="s">
        <v>151</v>
      </c>
      <c r="D10" s="11" t="s">
        <v>59</v>
      </c>
      <c r="E10" s="11" t="s">
        <v>150</v>
      </c>
      <c r="F10" s="19">
        <v>1</v>
      </c>
      <c r="G10" s="19">
        <v>9339116</v>
      </c>
      <c r="J10" s="20" t="str">
        <f aca="true" t="shared" si="4" ref="J10:J12">CONCATENATE(E10,IF(ISBLANK(E10),""," = "),A10)</f>
        <v>R23 = 120R, 5%, 250mW</v>
      </c>
      <c r="L10" s="20" t="str">
        <f t="shared" si="2"/>
        <v>R23 = 120R, 5%, 250mW</v>
      </c>
    </row>
    <row r="11" spans="1:12" ht="15">
      <c r="A11" s="11" t="s">
        <v>189</v>
      </c>
      <c r="B11" s="11" t="s">
        <v>20</v>
      </c>
      <c r="C11" s="13" t="s">
        <v>190</v>
      </c>
      <c r="D11" s="11" t="s">
        <v>59</v>
      </c>
      <c r="E11" s="11" t="s">
        <v>153</v>
      </c>
      <c r="F11" s="19">
        <v>2</v>
      </c>
      <c r="G11" s="19">
        <v>9339485</v>
      </c>
      <c r="J11" s="20" t="str">
        <f t="shared" si="4"/>
        <v>R25,R26 = 3.9k, 5%, 250mW</v>
      </c>
      <c r="L11" s="20" t="str">
        <f t="shared" si="2"/>
        <v>R25,R26 = 3.9k, 5%, 250mW</v>
      </c>
    </row>
    <row r="12" spans="1:12" s="29" customFormat="1" ht="15">
      <c r="A12" s="31" t="s">
        <v>176</v>
      </c>
      <c r="B12" s="31" t="s">
        <v>178</v>
      </c>
      <c r="C12" s="13" t="s">
        <v>177</v>
      </c>
      <c r="D12" s="31" t="s">
        <v>137</v>
      </c>
      <c r="E12" s="28" t="s">
        <v>154</v>
      </c>
      <c r="F12" s="29">
        <v>2</v>
      </c>
      <c r="G12" s="29">
        <v>1879006</v>
      </c>
      <c r="J12" s="30" t="str">
        <f t="shared" si="4"/>
        <v>R27,R28 = 1R, 5%, 2W</v>
      </c>
      <c r="L12" s="30" t="str">
        <f t="shared" si="2"/>
        <v>R27,R28 = 1R, 5%, 2W</v>
      </c>
    </row>
    <row r="13" spans="1:12" s="29" customFormat="1" ht="15">
      <c r="A13" s="31" t="s">
        <v>188</v>
      </c>
      <c r="B13" s="11" t="s">
        <v>20</v>
      </c>
      <c r="C13" s="13" t="s">
        <v>191</v>
      </c>
      <c r="D13" s="11" t="s">
        <v>59</v>
      </c>
      <c r="E13" s="31" t="s">
        <v>155</v>
      </c>
      <c r="F13" s="29">
        <v>2</v>
      </c>
      <c r="G13" s="29">
        <v>9339647</v>
      </c>
      <c r="J13" s="30" t="str">
        <f aca="true" t="shared" si="5" ref="J13">CONCATENATE(E13,IF(ISBLANK(E13),""," = "),A13)</f>
        <v>R29,R30 = 68R, 5%, 250mW</v>
      </c>
      <c r="L13" s="30" t="str">
        <f t="shared" si="2"/>
        <v>R29,R30 = 68R, 5%, 250mW</v>
      </c>
    </row>
    <row r="14" spans="1:12" ht="15" customHeight="1">
      <c r="A14" s="11" t="s">
        <v>169</v>
      </c>
      <c r="B14" s="27" t="s">
        <v>162</v>
      </c>
      <c r="C14" s="13" t="s">
        <v>163</v>
      </c>
      <c r="D14" s="11"/>
      <c r="E14" s="11" t="s">
        <v>101</v>
      </c>
      <c r="F14" s="19">
        <v>1</v>
      </c>
      <c r="G14" s="19">
        <v>9353712</v>
      </c>
      <c r="J14" s="20" t="str">
        <f>CONCATENATE(E14,IF(ISBLANK(E14),""," = "),A14)</f>
        <v>P1 = 100 kΩ, trimmer</v>
      </c>
      <c r="L14" s="20" t="str">
        <f t="shared" si="2"/>
        <v>P1 = 100 kΩ, trimmer</v>
      </c>
    </row>
    <row r="15" spans="10:12" ht="15">
      <c r="J15" s="20" t="str">
        <f t="shared" si="1"/>
        <v/>
      </c>
      <c r="L15" s="20" t="str">
        <f t="shared" si="0"/>
        <v/>
      </c>
    </row>
    <row r="16" spans="1:12" s="17" customFormat="1" ht="15">
      <c r="A16" s="10" t="s">
        <v>8</v>
      </c>
      <c r="B16" s="10"/>
      <c r="C16" s="10"/>
      <c r="D16" s="10"/>
      <c r="E16" s="10"/>
      <c r="F16" s="17">
        <f>SUM(F17:F22:F18:F23)</f>
        <v>12</v>
      </c>
      <c r="J16" s="18" t="str">
        <f t="shared" si="1"/>
        <v>Capacitor</v>
      </c>
      <c r="L16" s="18" t="str">
        <f t="shared" si="0"/>
        <v>Capacitor</v>
      </c>
    </row>
    <row r="17" spans="1:12" ht="15">
      <c r="A17" s="11" t="s">
        <v>111</v>
      </c>
      <c r="B17" s="11" t="s">
        <v>20</v>
      </c>
      <c r="C17" s="11" t="s">
        <v>112</v>
      </c>
      <c r="D17" s="11" t="s">
        <v>88</v>
      </c>
      <c r="E17" s="11" t="s">
        <v>34</v>
      </c>
      <c r="F17" s="19">
        <v>1</v>
      </c>
      <c r="G17" s="19">
        <v>9411747</v>
      </c>
      <c r="J17" s="20" t="str">
        <f t="shared" si="1"/>
        <v>C1 = 100pF</v>
      </c>
      <c r="L17" s="20" t="str">
        <f t="shared" si="0"/>
        <v>C1 = 100pF</v>
      </c>
    </row>
    <row r="18" spans="1:12" ht="15">
      <c r="A18" s="11" t="s">
        <v>114</v>
      </c>
      <c r="B18" s="11" t="s">
        <v>31</v>
      </c>
      <c r="C18" s="11" t="s">
        <v>115</v>
      </c>
      <c r="D18" s="11" t="s">
        <v>23</v>
      </c>
      <c r="E18" s="11" t="s">
        <v>175</v>
      </c>
      <c r="F18" s="19">
        <v>2</v>
      </c>
      <c r="G18" s="19">
        <v>2068967</v>
      </c>
      <c r="J18" s="20" t="str">
        <f>CONCATENATE(E18,IF(ISBLANK(E18),""," = "),A18)</f>
        <v>C2,C4 = 470uF / 16V</v>
      </c>
      <c r="L18" s="20" t="str">
        <f>J18</f>
        <v>C2,C4 = 470uF / 16V</v>
      </c>
    </row>
    <row r="19" spans="1:12" ht="15">
      <c r="A19" s="11" t="s">
        <v>22</v>
      </c>
      <c r="B19" s="11" t="s">
        <v>20</v>
      </c>
      <c r="C19" s="11" t="s">
        <v>62</v>
      </c>
      <c r="D19" s="11" t="s">
        <v>63</v>
      </c>
      <c r="E19" s="11" t="s">
        <v>119</v>
      </c>
      <c r="F19" s="19">
        <v>4</v>
      </c>
      <c r="G19" s="19">
        <v>1216440</v>
      </c>
      <c r="J19" s="20" t="str">
        <f aca="true" t="shared" si="6" ref="J19">CONCATENATE(E19,IF(ISBLANK(E19),""," = "),A19)</f>
        <v>C3,C5,C6,C9 = 100nF</v>
      </c>
      <c r="L19" s="20" t="str">
        <f aca="true" t="shared" si="7" ref="L19">J19</f>
        <v>C3,C5,C6,C9 = 100nF</v>
      </c>
    </row>
    <row r="20" spans="1:12" ht="15">
      <c r="A20" s="11" t="s">
        <v>116</v>
      </c>
      <c r="B20" s="11" t="s">
        <v>31</v>
      </c>
      <c r="C20" s="11" t="s">
        <v>117</v>
      </c>
      <c r="D20" s="11" t="s">
        <v>23</v>
      </c>
      <c r="E20" s="11" t="s">
        <v>118</v>
      </c>
      <c r="F20" s="19">
        <v>2</v>
      </c>
      <c r="G20" s="19">
        <v>2068978</v>
      </c>
      <c r="J20" s="20" t="str">
        <f aca="true" t="shared" si="8" ref="J20">CONCATENATE(E20,IF(ISBLANK(E20),""," = "),A20)</f>
        <v>C7,C8 = 22uF / 25V</v>
      </c>
      <c r="L20" s="20" t="str">
        <f aca="true" t="shared" si="9" ref="L20">J20</f>
        <v>C7,C8 = 22uF / 25V</v>
      </c>
    </row>
    <row r="21" spans="1:12" ht="15">
      <c r="A21" s="11" t="s">
        <v>184</v>
      </c>
      <c r="B21" s="11" t="s">
        <v>186</v>
      </c>
      <c r="C21" s="11" t="s">
        <v>187</v>
      </c>
      <c r="D21" s="11" t="s">
        <v>23</v>
      </c>
      <c r="E21" s="11" t="s">
        <v>120</v>
      </c>
      <c r="F21" s="19">
        <v>2</v>
      </c>
      <c r="G21" s="19">
        <v>1744967</v>
      </c>
      <c r="J21" s="20" t="str">
        <f aca="true" t="shared" si="10" ref="J21">CONCATENATE(E21,IF(ISBLANK(E21),""," = "),A21)</f>
        <v>C10,C11 = 1000uF / 35V</v>
      </c>
      <c r="L21" s="20" t="str">
        <f aca="true" t="shared" si="11" ref="L21">J21</f>
        <v>C10,C11 = 1000uF / 35V</v>
      </c>
    </row>
    <row r="22" spans="1:12" ht="15">
      <c r="A22" s="11" t="s">
        <v>113</v>
      </c>
      <c r="B22" s="11" t="s">
        <v>186</v>
      </c>
      <c r="C22" s="11" t="s">
        <v>185</v>
      </c>
      <c r="D22" s="11" t="s">
        <v>23</v>
      </c>
      <c r="E22" s="11" t="s">
        <v>174</v>
      </c>
      <c r="F22" s="19">
        <v>1</v>
      </c>
      <c r="G22" s="19">
        <v>1907239</v>
      </c>
      <c r="J22" s="20" t="str">
        <f aca="true" t="shared" si="12" ref="J22">CONCATENATE(E22,IF(ISBLANK(E22),""," = "),A22)</f>
        <v>C12 = 470uF / 35V</v>
      </c>
      <c r="L22" s="20" t="str">
        <f aca="true" t="shared" si="13" ref="L22">J22</f>
        <v>C12 = 470uF / 35V</v>
      </c>
    </row>
    <row r="23" spans="10:12" ht="15">
      <c r="J23" s="20" t="str">
        <f t="shared" si="1"/>
        <v/>
      </c>
      <c r="L23" s="20" t="str">
        <f t="shared" si="0"/>
        <v/>
      </c>
    </row>
    <row r="24" spans="1:12" s="17" customFormat="1" ht="15">
      <c r="A24" s="10" t="s">
        <v>9</v>
      </c>
      <c r="B24" s="10"/>
      <c r="C24" s="10"/>
      <c r="D24" s="10"/>
      <c r="E24" s="10"/>
      <c r="F24" s="17">
        <f>SUM(F25:F33)</f>
        <v>10</v>
      </c>
      <c r="J24" s="18" t="str">
        <f t="shared" si="1"/>
        <v>Semiconductor</v>
      </c>
      <c r="L24" s="18" t="str">
        <f t="shared" si="0"/>
        <v>Semiconductor</v>
      </c>
    </row>
    <row r="25" spans="1:12" ht="15">
      <c r="A25" s="13" t="s">
        <v>179</v>
      </c>
      <c r="B25" s="11" t="s">
        <v>26</v>
      </c>
      <c r="C25" s="13" t="s">
        <v>179</v>
      </c>
      <c r="D25" s="11" t="s">
        <v>121</v>
      </c>
      <c r="E25" s="11" t="s">
        <v>24</v>
      </c>
      <c r="F25" s="19">
        <v>1</v>
      </c>
      <c r="G25" s="13">
        <v>1103189</v>
      </c>
      <c r="J25" s="20" t="str">
        <f aca="true" t="shared" si="14" ref="J25">CONCATENATE(E25,IF(ISBLANK(E25),""," = "),A25)</f>
        <v>IC1 = TL082ACP</v>
      </c>
      <c r="L25" s="20" t="str">
        <f aca="true" t="shared" si="15" ref="L25">J25</f>
        <v>IC1 = TL082ACP</v>
      </c>
    </row>
    <row r="26" spans="1:12" ht="15">
      <c r="A26" s="11" t="s">
        <v>122</v>
      </c>
      <c r="B26" s="11" t="s">
        <v>26</v>
      </c>
      <c r="C26" s="13" t="s">
        <v>123</v>
      </c>
      <c r="D26" s="11" t="s">
        <v>124</v>
      </c>
      <c r="E26" s="11" t="s">
        <v>125</v>
      </c>
      <c r="F26" s="19">
        <v>1</v>
      </c>
      <c r="G26" s="13">
        <v>2260359</v>
      </c>
      <c r="J26" s="20" t="str">
        <f t="shared" si="1"/>
        <v>IC2 = 74HC4051</v>
      </c>
      <c r="L26" s="20" t="str">
        <f t="shared" si="0"/>
        <v>IC2 = 74HC4051</v>
      </c>
    </row>
    <row r="27" spans="1:12" ht="15">
      <c r="A27" s="11" t="s">
        <v>126</v>
      </c>
      <c r="B27" s="11" t="s">
        <v>26</v>
      </c>
      <c r="C27" s="13" t="s">
        <v>126</v>
      </c>
      <c r="D27" s="11" t="s">
        <v>127</v>
      </c>
      <c r="E27" s="11" t="s">
        <v>128</v>
      </c>
      <c r="F27" s="19">
        <v>1</v>
      </c>
      <c r="G27" s="13">
        <v>1576660</v>
      </c>
      <c r="J27" s="20" t="str">
        <f aca="true" t="shared" si="16" ref="J27">CONCATENATE(E27,IF(ISBLANK(E27),""," = "),A27)</f>
        <v>IC3 = LM337KCSE3</v>
      </c>
      <c r="L27" s="20" t="str">
        <f aca="true" t="shared" si="17" ref="L27">J27</f>
        <v>IC3 = LM337KCSE3</v>
      </c>
    </row>
    <row r="28" spans="1:12" ht="15">
      <c r="A28" s="11" t="s">
        <v>64</v>
      </c>
      <c r="B28" s="11" t="s">
        <v>65</v>
      </c>
      <c r="C28" s="13" t="s">
        <v>66</v>
      </c>
      <c r="D28" s="11" t="s">
        <v>67</v>
      </c>
      <c r="E28" s="11" t="s">
        <v>130</v>
      </c>
      <c r="F28" s="19">
        <v>1</v>
      </c>
      <c r="G28" s="19">
        <v>9666095</v>
      </c>
      <c r="J28" s="20" t="str">
        <f aca="true" t="shared" si="18" ref="J28:J33">CONCATENATE(E28,IF(ISBLANK(E28),""," = "),A28)</f>
        <v>IC4 = MC7805, 5 V, 1 A</v>
      </c>
      <c r="L28" s="20" t="str">
        <f aca="true" t="shared" si="19" ref="L28:L33">J28</f>
        <v>IC4 = MC7805, 5 V, 1 A</v>
      </c>
    </row>
    <row r="29" spans="1:12" ht="15">
      <c r="A29" s="11" t="s">
        <v>129</v>
      </c>
      <c r="B29" s="11" t="s">
        <v>65</v>
      </c>
      <c r="C29" s="13" t="s">
        <v>129</v>
      </c>
      <c r="D29" s="11" t="s">
        <v>127</v>
      </c>
      <c r="E29" s="11" t="s">
        <v>131</v>
      </c>
      <c r="F29" s="19">
        <v>1</v>
      </c>
      <c r="G29" s="19">
        <v>1652293</v>
      </c>
      <c r="J29" s="20" t="str">
        <f t="shared" si="18"/>
        <v>IC5 = LM317TG</v>
      </c>
      <c r="L29" s="20" t="str">
        <f t="shared" si="19"/>
        <v>IC5 = LM317TG</v>
      </c>
    </row>
    <row r="30" spans="1:12" ht="15">
      <c r="A30" s="41" t="s">
        <v>195</v>
      </c>
      <c r="B30" s="41" t="s">
        <v>26</v>
      </c>
      <c r="C30" s="42" t="s">
        <v>196</v>
      </c>
      <c r="D30" s="41" t="s">
        <v>42</v>
      </c>
      <c r="E30" s="41" t="s">
        <v>132</v>
      </c>
      <c r="F30" s="43">
        <v>1</v>
      </c>
      <c r="G30" s="42">
        <v>1468823</v>
      </c>
      <c r="J30" s="20" t="str">
        <f t="shared" si="18"/>
        <v>IC6 = LM336BZ-2.5</v>
      </c>
      <c r="L30" s="20" t="str">
        <f t="shared" si="19"/>
        <v>IC6 = LM336BZ-2.5</v>
      </c>
    </row>
    <row r="31" spans="1:12" ht="15">
      <c r="A31" s="11" t="s">
        <v>133</v>
      </c>
      <c r="B31" s="11" t="s">
        <v>134</v>
      </c>
      <c r="C31" s="13" t="s">
        <v>133</v>
      </c>
      <c r="D31" s="11" t="s">
        <v>135</v>
      </c>
      <c r="E31" s="11" t="s">
        <v>25</v>
      </c>
      <c r="F31" s="19">
        <v>1</v>
      </c>
      <c r="G31" s="13">
        <v>1651066</v>
      </c>
      <c r="J31" s="20" t="str">
        <f t="shared" si="18"/>
        <v>D1 = BY500-800-E3/4</v>
      </c>
      <c r="L31" s="20" t="str">
        <f t="shared" si="19"/>
        <v>D1 = BY500-800-E3/4</v>
      </c>
    </row>
    <row r="32" spans="1:12" ht="15">
      <c r="A32" s="11" t="s">
        <v>193</v>
      </c>
      <c r="B32" s="11" t="s">
        <v>136</v>
      </c>
      <c r="C32" s="13" t="s">
        <v>192</v>
      </c>
      <c r="D32" s="11" t="s">
        <v>137</v>
      </c>
      <c r="E32" s="11" t="s">
        <v>138</v>
      </c>
      <c r="F32" s="19">
        <v>1</v>
      </c>
      <c r="G32" s="13">
        <v>1097236</v>
      </c>
      <c r="J32" s="20" t="str">
        <f t="shared" si="18"/>
        <v>D2 = BZX79-C5V1</v>
      </c>
      <c r="L32" s="20" t="str">
        <f t="shared" si="19"/>
        <v>D2 = BZX79-C5V1</v>
      </c>
    </row>
    <row r="33" spans="1:12" ht="15">
      <c r="A33" s="11" t="s">
        <v>68</v>
      </c>
      <c r="B33" s="11" t="s">
        <v>69</v>
      </c>
      <c r="C33" s="13" t="s">
        <v>32</v>
      </c>
      <c r="D33" s="11" t="s">
        <v>70</v>
      </c>
      <c r="E33" s="11" t="s">
        <v>139</v>
      </c>
      <c r="F33" s="19">
        <v>2</v>
      </c>
      <c r="G33" s="13">
        <v>1467514</v>
      </c>
      <c r="J33" s="20" t="str">
        <f t="shared" si="18"/>
        <v>D3,D4 = 1N4007, 1000 V, 1 A</v>
      </c>
      <c r="L33" s="20" t="str">
        <f t="shared" si="19"/>
        <v>D3,D4 = 1N4007, 1000 V, 1 A</v>
      </c>
    </row>
    <row r="34" spans="7:12" ht="15">
      <c r="G34" s="13"/>
      <c r="J34" s="20" t="str">
        <f t="shared" si="1"/>
        <v/>
      </c>
      <c r="L34" s="20" t="str">
        <f t="shared" si="0"/>
        <v/>
      </c>
    </row>
    <row r="35" spans="1:12" s="17" customFormat="1" ht="15">
      <c r="A35" s="10" t="s">
        <v>10</v>
      </c>
      <c r="B35" s="10"/>
      <c r="C35" s="10"/>
      <c r="D35" s="10"/>
      <c r="E35" s="10"/>
      <c r="F35" s="17">
        <f>SUM(F36:F41)</f>
        <v>8</v>
      </c>
      <c r="J35" s="18" t="str">
        <f t="shared" si="1"/>
        <v>Misc.</v>
      </c>
      <c r="L35" s="18" t="str">
        <f t="shared" si="0"/>
        <v>Misc.</v>
      </c>
    </row>
    <row r="36" spans="1:12" ht="15">
      <c r="A36" s="22" t="s">
        <v>71</v>
      </c>
      <c r="B36" s="22" t="s">
        <v>72</v>
      </c>
      <c r="C36" s="22" t="s">
        <v>73</v>
      </c>
      <c r="D36" s="22" t="s">
        <v>74</v>
      </c>
      <c r="E36" s="22" t="s">
        <v>194</v>
      </c>
      <c r="F36" s="23">
        <v>1</v>
      </c>
      <c r="G36" s="23">
        <v>9728856</v>
      </c>
      <c r="J36" s="20" t="str">
        <f>CONCATENATE(E36,IF(ISBLANK(E36),""," = "),A36)</f>
        <v>K1,K2,K3 = Pin socket, breakable, 1 row, 36-way, vertical</v>
      </c>
      <c r="L36" s="20" t="str">
        <f aca="true" t="shared" si="20" ref="L36:L37">CONCATENATE(E36,IF(ISBLANK(E36),""," = "),A36)</f>
        <v>K1,K2,K3 = Pin socket, breakable, 1 row, 36-way, vertical</v>
      </c>
    </row>
    <row r="37" spans="1:12" ht="15">
      <c r="A37" s="22" t="s">
        <v>75</v>
      </c>
      <c r="B37" s="22" t="s">
        <v>72</v>
      </c>
      <c r="C37" s="22" t="s">
        <v>76</v>
      </c>
      <c r="D37" s="22" t="s">
        <v>77</v>
      </c>
      <c r="E37" s="22" t="s">
        <v>35</v>
      </c>
      <c r="F37" s="23">
        <v>1</v>
      </c>
      <c r="G37" s="23">
        <v>9728872</v>
      </c>
      <c r="J37" s="20" t="str">
        <f>CONCATENATE(E37,IF(ISBLANK(E37),""," = "),A37)</f>
        <v>K4 = Pin socket, breakable, 2 rows, 72-way, vertical</v>
      </c>
      <c r="L37" s="20" t="str">
        <f t="shared" si="20"/>
        <v>K4 = Pin socket, breakable, 2 rows, 72-way, vertical</v>
      </c>
    </row>
    <row r="38" spans="1:12" s="21" customFormat="1" ht="15">
      <c r="A38" s="8" t="s">
        <v>158</v>
      </c>
      <c r="B38" s="8" t="s">
        <v>171</v>
      </c>
      <c r="C38" s="8" t="s">
        <v>172</v>
      </c>
      <c r="D38" s="8" t="s">
        <v>159</v>
      </c>
      <c r="E38" s="8" t="s">
        <v>160</v>
      </c>
      <c r="F38" s="21">
        <v>3</v>
      </c>
      <c r="G38" s="21">
        <v>4352397</v>
      </c>
      <c r="J38" s="30" t="str">
        <f aca="true" t="shared" si="21" ref="J38">CONCATENATE(E38,IF(ISBLANK(E38),""," = "),A38)</f>
        <v>K5,K6,K7 = HEADER, THT, VERTICAL, 2.54MM, 2WAY</v>
      </c>
      <c r="L38" s="30" t="str">
        <f aca="true" t="shared" si="22" ref="L38">J38</f>
        <v>K5,K6,K7 = HEADER, THT, VERTICAL, 2.54MM, 2WAY</v>
      </c>
    </row>
    <row r="39" spans="1:12" s="21" customFormat="1" ht="15">
      <c r="A39" s="8" t="s">
        <v>78</v>
      </c>
      <c r="B39" s="8" t="s">
        <v>79</v>
      </c>
      <c r="C39" s="8" t="s">
        <v>80</v>
      </c>
      <c r="D39" s="8" t="s">
        <v>81</v>
      </c>
      <c r="E39" s="8" t="s">
        <v>161</v>
      </c>
      <c r="F39" s="21">
        <v>1</v>
      </c>
      <c r="G39" s="21">
        <v>3041440</v>
      </c>
      <c r="J39" s="20" t="str">
        <f t="shared" si="1"/>
        <v>K8 = Terminal block 5.08 mm, 2-way, 630 V</v>
      </c>
      <c r="L39" s="20" t="str">
        <f aca="true" t="shared" si="23" ref="L39">J39</f>
        <v>K8 = Terminal block 5.08 mm, 2-way, 630 V</v>
      </c>
    </row>
    <row r="40" spans="1:12" ht="15">
      <c r="A40" s="11" t="s">
        <v>82</v>
      </c>
      <c r="B40" s="11" t="s">
        <v>20</v>
      </c>
      <c r="C40" s="11" t="s">
        <v>83</v>
      </c>
      <c r="D40" s="12" t="s">
        <v>84</v>
      </c>
      <c r="F40" s="19">
        <v>1</v>
      </c>
      <c r="G40" s="19">
        <v>1103846</v>
      </c>
      <c r="J40" s="20" t="str">
        <f>CONCATENATE(E40,IF(ISBLANK(E40),""," = "),A40)</f>
        <v>IC socket, DIP-16</v>
      </c>
      <c r="L40" s="20" t="str">
        <f aca="true" t="shared" si="24" ref="L40:L41">CONCATENATE(E40,IF(ISBLANK(E40),""," = "),A40)</f>
        <v>IC socket, DIP-16</v>
      </c>
    </row>
    <row r="41" spans="1:12" ht="15">
      <c r="A41" s="11" t="s">
        <v>156</v>
      </c>
      <c r="B41" s="11" t="s">
        <v>20</v>
      </c>
      <c r="C41" s="11" t="s">
        <v>157</v>
      </c>
      <c r="D41" s="12" t="s">
        <v>84</v>
      </c>
      <c r="F41" s="19">
        <v>1</v>
      </c>
      <c r="G41" s="19">
        <v>1103844</v>
      </c>
      <c r="J41" s="20" t="str">
        <f>CONCATENATE(E41,IF(ISBLANK(E41),""," = "),A41)</f>
        <v>IC socket, DIP-8</v>
      </c>
      <c r="L41" s="20" t="str">
        <f t="shared" si="24"/>
        <v>IC socket, DIP-8</v>
      </c>
    </row>
    <row r="42" spans="1:12" ht="15">
      <c r="A42" s="11"/>
      <c r="B42" s="11"/>
      <c r="C42" s="11"/>
      <c r="J42" s="20"/>
      <c r="L42" s="20"/>
    </row>
    <row r="43" spans="1:12" ht="15">
      <c r="A43" s="11"/>
      <c r="B43" s="11"/>
      <c r="C43" s="11"/>
      <c r="J43" s="20"/>
      <c r="L43" s="20"/>
    </row>
    <row r="44" spans="1:12" ht="15">
      <c r="A44" s="11"/>
      <c r="B44" s="11"/>
      <c r="C44" s="11"/>
      <c r="J44" s="20"/>
      <c r="L44" s="20"/>
    </row>
    <row r="45" spans="10:12" ht="15">
      <c r="J45" s="20"/>
      <c r="L45" s="20"/>
    </row>
    <row r="46" spans="1:10" s="37" customFormat="1" ht="21">
      <c r="A46" s="36" t="s">
        <v>36</v>
      </c>
      <c r="B46" s="36"/>
      <c r="C46" s="36"/>
      <c r="D46" s="36"/>
      <c r="E46" s="36"/>
      <c r="J46" s="38"/>
    </row>
    <row r="47" spans="1:10" s="17" customFormat="1" ht="15">
      <c r="A47" s="10" t="s">
        <v>7</v>
      </c>
      <c r="B47" s="10"/>
      <c r="C47" s="10"/>
      <c r="D47" s="10"/>
      <c r="E47" s="10"/>
      <c r="F47" s="17">
        <f>SUM(F48:F52)</f>
        <v>9</v>
      </c>
      <c r="J47" s="18" t="str">
        <f>CONCATENATE(E47,IF(ISBLANK(E47),""," = "),A47)</f>
        <v>Resistor</v>
      </c>
    </row>
    <row r="48" spans="1:12" ht="15">
      <c r="A48" s="11" t="s">
        <v>48</v>
      </c>
      <c r="B48" s="11" t="s">
        <v>20</v>
      </c>
      <c r="C48" s="13" t="s">
        <v>49</v>
      </c>
      <c r="D48" s="11" t="s">
        <v>59</v>
      </c>
      <c r="E48" s="11" t="s">
        <v>50</v>
      </c>
      <c r="F48" s="19">
        <v>1</v>
      </c>
      <c r="G48" s="19">
        <v>9339523</v>
      </c>
      <c r="J48" s="20" t="str">
        <f aca="true" t="shared" si="25" ref="J48">CONCATENATE(E48,IF(ISBLANK(E48),""," = "),A48)</f>
        <v>R3 = 47R, 5%, 250mW</v>
      </c>
      <c r="L48" s="20" t="str">
        <f aca="true" t="shared" si="26" ref="L48">J48</f>
        <v>R3 = 47R, 5%, 250mW</v>
      </c>
    </row>
    <row r="49" spans="1:12" ht="15">
      <c r="A49" s="11" t="s">
        <v>46</v>
      </c>
      <c r="B49" s="11" t="s">
        <v>20</v>
      </c>
      <c r="C49" s="13" t="s">
        <v>85</v>
      </c>
      <c r="D49" s="11" t="s">
        <v>59</v>
      </c>
      <c r="E49" s="11" t="s">
        <v>47</v>
      </c>
      <c r="F49" s="19">
        <v>6</v>
      </c>
      <c r="G49" s="19">
        <v>9339060</v>
      </c>
      <c r="J49" s="20" t="str">
        <f>CONCATENATE(E49,IF(ISBLANK(E49),""," = "),A49)</f>
        <v>R4,R5,R6,R7,R10,R12 = 10K, 5%, 250mW</v>
      </c>
      <c r="L49" s="20" t="str">
        <f aca="true" t="shared" si="27" ref="L49">J49</f>
        <v>R4,R5,R6,R7,R10,R12 = 10K, 5%, 250mW</v>
      </c>
    </row>
    <row r="50" spans="1:12" ht="15">
      <c r="A50" s="11" t="s">
        <v>30</v>
      </c>
      <c r="B50" s="11" t="s">
        <v>20</v>
      </c>
      <c r="C50" s="13" t="s">
        <v>61</v>
      </c>
      <c r="D50" s="11" t="s">
        <v>59</v>
      </c>
      <c r="E50" s="11" t="s">
        <v>37</v>
      </c>
      <c r="F50" s="19">
        <v>1</v>
      </c>
      <c r="G50" s="19">
        <v>9339540</v>
      </c>
      <c r="J50" s="20" t="str">
        <f>CONCATENATE(E50,IF(ISBLANK(E50),""," = "),A50)</f>
        <v>R11 = 4.7k, 5%, 250mW</v>
      </c>
      <c r="L50" s="20" t="str">
        <f>J50</f>
        <v>R11 = 4.7k, 5%, 250mW</v>
      </c>
    </row>
    <row r="51" spans="1:12" ht="15">
      <c r="A51" s="11" t="s">
        <v>97</v>
      </c>
      <c r="B51" s="11" t="s">
        <v>98</v>
      </c>
      <c r="C51" s="13" t="s">
        <v>99</v>
      </c>
      <c r="D51" s="11" t="s">
        <v>100</v>
      </c>
      <c r="E51" s="11" t="s">
        <v>101</v>
      </c>
      <c r="F51" s="19">
        <v>1</v>
      </c>
      <c r="G51" s="19">
        <v>1227569</v>
      </c>
      <c r="J51" s="20" t="str">
        <f>CONCATENATE(E51,IF(ISBLANK(E51),""," = "),A51)</f>
        <v>P1 = 10 kΩ, trimmer, flat</v>
      </c>
      <c r="L51" s="20" t="str">
        <f>J51</f>
        <v>P1 = 10 kΩ, trimmer, flat</v>
      </c>
    </row>
    <row r="52" spans="10:12" ht="15">
      <c r="J52" s="20" t="str">
        <f aca="true" t="shared" si="28" ref="J52:J59">CONCATENATE(E52,IF(ISBLANK(E52),""," = "),A52)</f>
        <v/>
      </c>
      <c r="L52" s="20" t="str">
        <f aca="true" t="shared" si="29" ref="L52:L59">J52</f>
        <v/>
      </c>
    </row>
    <row r="53" spans="1:12" s="17" customFormat="1" ht="15">
      <c r="A53" s="10" t="s">
        <v>8</v>
      </c>
      <c r="B53" s="10"/>
      <c r="C53" s="10"/>
      <c r="D53" s="10"/>
      <c r="E53" s="10"/>
      <c r="F53" s="17">
        <f>SUM(F54:F55:F56:F56)</f>
        <v>4</v>
      </c>
      <c r="J53" s="18" t="str">
        <f t="shared" si="28"/>
        <v>Capacitor</v>
      </c>
      <c r="L53" s="18" t="str">
        <f t="shared" si="29"/>
        <v>Capacitor</v>
      </c>
    </row>
    <row r="54" spans="1:12" ht="15">
      <c r="A54" s="11" t="s">
        <v>86</v>
      </c>
      <c r="B54" s="11" t="s">
        <v>20</v>
      </c>
      <c r="C54" s="11" t="s">
        <v>87</v>
      </c>
      <c r="D54" s="11" t="s">
        <v>88</v>
      </c>
      <c r="E54" s="11" t="s">
        <v>51</v>
      </c>
      <c r="F54" s="19">
        <v>2</v>
      </c>
      <c r="G54" s="19">
        <v>9411674</v>
      </c>
      <c r="J54" s="20" t="str">
        <f t="shared" si="28"/>
        <v>C1,C2 = 22 pF, 50 V, C0G/NP0, 2.5 mm pitch</v>
      </c>
      <c r="L54" s="20" t="str">
        <f t="shared" si="29"/>
        <v>C1,C2 = 22 pF, 50 V, C0G/NP0, 2.5 mm pitch</v>
      </c>
    </row>
    <row r="55" spans="1:12" ht="15">
      <c r="A55" s="11" t="s">
        <v>89</v>
      </c>
      <c r="B55" s="11" t="s">
        <v>20</v>
      </c>
      <c r="C55" s="11" t="s">
        <v>62</v>
      </c>
      <c r="D55" s="11" t="s">
        <v>63</v>
      </c>
      <c r="E55" s="11" t="s">
        <v>170</v>
      </c>
      <c r="F55" s="19">
        <v>2</v>
      </c>
      <c r="G55" s="19">
        <v>1216440</v>
      </c>
      <c r="J55" s="20" t="str">
        <f t="shared" si="28"/>
        <v>C5,C6 = 100 nF, 50 V, X7R, 5.08 mm pitch</v>
      </c>
      <c r="L55" s="20" t="str">
        <f t="shared" si="29"/>
        <v>C5,C6 = 100 nF, 50 V, X7R, 5.08 mm pitch</v>
      </c>
    </row>
    <row r="56" spans="10:12" ht="15">
      <c r="J56" s="20" t="str">
        <f t="shared" si="28"/>
        <v/>
      </c>
      <c r="L56" s="20" t="str">
        <f t="shared" si="29"/>
        <v/>
      </c>
    </row>
    <row r="57" spans="1:12" s="17" customFormat="1" ht="15">
      <c r="A57" s="10" t="s">
        <v>9</v>
      </c>
      <c r="B57" s="10"/>
      <c r="C57" s="10"/>
      <c r="D57" s="10"/>
      <c r="E57" s="10"/>
      <c r="F57" s="17">
        <f>SUM(F58:F60)</f>
        <v>2</v>
      </c>
      <c r="J57" s="18" t="str">
        <f t="shared" si="28"/>
        <v>Semiconductor</v>
      </c>
      <c r="L57" s="18" t="str">
        <f t="shared" si="29"/>
        <v>Semiconductor</v>
      </c>
    </row>
    <row r="58" spans="1:12" ht="15">
      <c r="A58" s="11" t="s">
        <v>164</v>
      </c>
      <c r="B58" s="11" t="s">
        <v>53</v>
      </c>
      <c r="C58" s="13" t="s">
        <v>164</v>
      </c>
      <c r="D58" s="11" t="s">
        <v>54</v>
      </c>
      <c r="E58" s="11" t="s">
        <v>24</v>
      </c>
      <c r="F58" s="19">
        <v>1</v>
      </c>
      <c r="G58" s="13">
        <v>1715481</v>
      </c>
      <c r="J58" s="20" t="str">
        <f aca="true" t="shared" si="30" ref="J58">CONCATENATE(E58,IF(ISBLANK(E58),""," = "),A58)</f>
        <v>IC1 = ATMEGA1284P-PU</v>
      </c>
      <c r="L58" s="20" t="str">
        <f aca="true" t="shared" si="31" ref="L58">J58</f>
        <v>IC1 = ATMEGA1284P-PU</v>
      </c>
    </row>
    <row r="59" spans="1:12" ht="15">
      <c r="A59" s="11" t="s">
        <v>90</v>
      </c>
      <c r="B59" s="11" t="s">
        <v>65</v>
      </c>
      <c r="C59" s="13" t="s">
        <v>91</v>
      </c>
      <c r="D59" s="11" t="s">
        <v>92</v>
      </c>
      <c r="E59" s="11" t="s">
        <v>33</v>
      </c>
      <c r="F59" s="19">
        <v>1</v>
      </c>
      <c r="G59" s="19">
        <v>2101811</v>
      </c>
      <c r="J59" s="20" t="str">
        <f t="shared" si="28"/>
        <v>T1 = BC547C, 45 V, 100 mA, 500 mW, hfe=400</v>
      </c>
      <c r="L59" s="20" t="str">
        <f t="shared" si="29"/>
        <v>T1 = BC547C, 45 V, 100 mA, 500 mW, hfe=400</v>
      </c>
    </row>
    <row r="60" spans="1:12" ht="15">
      <c r="A60" s="11"/>
      <c r="B60" s="11"/>
      <c r="C60" s="13"/>
      <c r="D60" s="11"/>
      <c r="E60" s="11"/>
      <c r="G60" s="13"/>
      <c r="J60" s="20"/>
      <c r="L60" s="20"/>
    </row>
    <row r="61" spans="1:12" s="17" customFormat="1" ht="15">
      <c r="A61" s="24" t="s">
        <v>39</v>
      </c>
      <c r="B61" s="24"/>
      <c r="C61" s="24"/>
      <c r="D61" s="24"/>
      <c r="E61" s="24"/>
      <c r="F61" s="25">
        <f>SUM(F62:F63)</f>
        <v>1</v>
      </c>
      <c r="G61" s="25"/>
      <c r="H61" s="25"/>
      <c r="I61" s="25"/>
      <c r="J61" s="18"/>
      <c r="L61" s="18"/>
    </row>
    <row r="62" spans="1:12" ht="15">
      <c r="A62" s="22" t="s">
        <v>40</v>
      </c>
      <c r="B62" s="22" t="s">
        <v>38</v>
      </c>
      <c r="C62" s="22" t="s">
        <v>52</v>
      </c>
      <c r="D62" s="22" t="s">
        <v>21</v>
      </c>
      <c r="E62" s="22" t="s">
        <v>41</v>
      </c>
      <c r="F62" s="23">
        <v>1</v>
      </c>
      <c r="G62" s="23">
        <v>1800109</v>
      </c>
      <c r="J62" s="20" t="str">
        <f aca="true" t="shared" si="32" ref="J62">CONCATENATE(E62,IF(ISBLANK(E62),""," = "),A62)</f>
        <v>L1 = 10uH</v>
      </c>
      <c r="L62" s="20" t="str">
        <f aca="true" t="shared" si="33" ref="L62">CONCATENATE(E62,IF(ISBLANK(E62),""," = "),A62)</f>
        <v>L1 = 10uH</v>
      </c>
    </row>
    <row r="63" spans="1:12" ht="15">
      <c r="A63" s="11"/>
      <c r="B63" s="11"/>
      <c r="C63" s="13"/>
      <c r="D63" s="11"/>
      <c r="E63" s="11"/>
      <c r="G63" s="13"/>
      <c r="J63" s="20"/>
      <c r="L63" s="20"/>
    </row>
    <row r="64" spans="1:12" s="17" customFormat="1" ht="15">
      <c r="A64" s="10" t="s">
        <v>10</v>
      </c>
      <c r="B64" s="10"/>
      <c r="C64" s="10"/>
      <c r="D64" s="10"/>
      <c r="E64" s="10"/>
      <c r="F64" s="17">
        <f>SUM(F65:F73)</f>
        <v>8</v>
      </c>
      <c r="J64" s="18" t="str">
        <f aca="true" t="shared" si="34" ref="J64:J69">CONCATENATE(E64,IF(ISBLANK(E64),""," = "),A64)</f>
        <v>Misc.</v>
      </c>
      <c r="L64" s="18" t="str">
        <f aca="true" t="shared" si="35" ref="L64">J64</f>
        <v>Misc.</v>
      </c>
    </row>
    <row r="65" spans="1:12" ht="15">
      <c r="A65" s="22" t="s">
        <v>93</v>
      </c>
      <c r="B65" s="22" t="s">
        <v>20</v>
      </c>
      <c r="C65" s="22" t="s">
        <v>94</v>
      </c>
      <c r="D65" s="22" t="s">
        <v>84</v>
      </c>
      <c r="E65" s="22"/>
      <c r="F65" s="23">
        <v>1</v>
      </c>
      <c r="G65" s="23">
        <v>1103855</v>
      </c>
      <c r="J65" s="20" t="str">
        <f aca="true" t="shared" si="36" ref="J65:J66">CONCATENATE(E65,IF(ISBLANK(E65),""," = "),A65)</f>
        <v>IC socket, DIP-40</v>
      </c>
      <c r="L65" s="20" t="str">
        <f aca="true" t="shared" si="37" ref="L65:L66">CONCATENATE(E65,IF(ISBLANK(E65),""," = "),A65)</f>
        <v>IC socket, DIP-40</v>
      </c>
    </row>
    <row r="66" spans="1:12" ht="15">
      <c r="A66" s="22" t="s">
        <v>56</v>
      </c>
      <c r="B66" s="22" t="s">
        <v>57</v>
      </c>
      <c r="C66" s="22" t="s">
        <v>95</v>
      </c>
      <c r="D66" s="22" t="s">
        <v>58</v>
      </c>
      <c r="E66" s="22" t="s">
        <v>96</v>
      </c>
      <c r="F66" s="23">
        <v>1</v>
      </c>
      <c r="G66" s="23">
        <v>1671508</v>
      </c>
      <c r="J66" s="20" t="str">
        <f t="shared" si="36"/>
        <v>LCD1 = LCD, 4x20, 5 V, backlight</v>
      </c>
      <c r="L66" s="20" t="str">
        <f t="shared" si="37"/>
        <v>LCD1 = LCD, 4x20, 5 V, backlight</v>
      </c>
    </row>
    <row r="67" spans="1:12" ht="15">
      <c r="A67" s="22" t="s">
        <v>43</v>
      </c>
      <c r="B67" s="22" t="s">
        <v>44</v>
      </c>
      <c r="C67" s="22" t="s">
        <v>45</v>
      </c>
      <c r="D67" s="26"/>
      <c r="E67" s="22" t="s">
        <v>55</v>
      </c>
      <c r="F67" s="23">
        <v>1</v>
      </c>
      <c r="G67" s="23">
        <v>1520813</v>
      </c>
      <c r="J67" s="20" t="str">
        <f t="shared" si="34"/>
        <v>S5A = Encoder with pushbutton</v>
      </c>
      <c r="L67" s="20" t="str">
        <f aca="true" t="shared" si="38" ref="L67">CONCATENATE(E67,IF(ISBLANK(E67),""," = "),A67)</f>
        <v>S5A = Encoder with pushbutton</v>
      </c>
    </row>
    <row r="68" spans="1:12" ht="15">
      <c r="A68" s="22" t="s">
        <v>165</v>
      </c>
      <c r="B68" s="22" t="s">
        <v>20</v>
      </c>
      <c r="C68" s="22" t="s">
        <v>166</v>
      </c>
      <c r="D68" s="22" t="s">
        <v>167</v>
      </c>
      <c r="E68" s="22" t="s">
        <v>168</v>
      </c>
      <c r="F68" s="23">
        <v>1</v>
      </c>
      <c r="G68" s="23">
        <v>2308718</v>
      </c>
      <c r="J68" s="20" t="str">
        <f aca="true" t="shared" si="39" ref="J68">CONCATENATE(E68,IF(ISBLANK(E68),""," = "),A68)</f>
        <v>X1 = 20 MHz, 18 pF</v>
      </c>
      <c r="L68" s="20" t="str">
        <f aca="true" t="shared" si="40" ref="L68">CONCATENATE(E68,IF(ISBLANK(E68),""," = "),A68)</f>
        <v>X1 = 20 MHz, 18 pF</v>
      </c>
    </row>
    <row r="69" spans="1:12" ht="15">
      <c r="A69" s="22" t="s">
        <v>102</v>
      </c>
      <c r="B69" s="22" t="s">
        <v>98</v>
      </c>
      <c r="C69" s="22" t="s">
        <v>103</v>
      </c>
      <c r="D69" s="22" t="s">
        <v>105</v>
      </c>
      <c r="E69" s="22" t="s">
        <v>104</v>
      </c>
      <c r="F69" s="23">
        <v>1</v>
      </c>
      <c r="G69" s="23">
        <v>1098454</v>
      </c>
      <c r="J69" s="20" t="str">
        <f t="shared" si="34"/>
        <v>K1,K2,K5 = Pin header, breakable, 1 row, 40-way, vertical</v>
      </c>
      <c r="L69" s="20" t="str">
        <f aca="true" t="shared" si="41" ref="L69">CONCATENATE(E69,IF(ISBLANK(E69),""," = "),A69)</f>
        <v>K1,K2,K5 = Pin header, breakable, 1 row, 40-way, vertical</v>
      </c>
    </row>
    <row r="70" spans="1:12" ht="15">
      <c r="A70" s="22" t="s">
        <v>107</v>
      </c>
      <c r="B70" s="22" t="s">
        <v>98</v>
      </c>
      <c r="C70" s="22" t="s">
        <v>108</v>
      </c>
      <c r="D70" s="22" t="s">
        <v>109</v>
      </c>
      <c r="E70" s="22" t="s">
        <v>35</v>
      </c>
      <c r="F70" s="23">
        <v>1</v>
      </c>
      <c r="G70" s="23">
        <v>1098460</v>
      </c>
      <c r="J70" s="20" t="str">
        <f aca="true" t="shared" si="42" ref="J70">CONCATENATE(E70,IF(ISBLANK(E70),""," = "),A70)</f>
        <v>K4 = Pin header, breakable, 2 rows, 80-way, vertical</v>
      </c>
      <c r="L70" s="20" t="str">
        <f aca="true" t="shared" si="43" ref="L70">CONCATENATE(E70,IF(ISBLANK(E70),""," = "),A70)</f>
        <v>K4 = Pin header, breakable, 2 rows, 80-way, vertical</v>
      </c>
    </row>
    <row r="71" spans="1:12" ht="15">
      <c r="A71" s="22" t="s">
        <v>71</v>
      </c>
      <c r="B71" s="22" t="s">
        <v>72</v>
      </c>
      <c r="C71" s="22" t="s">
        <v>73</v>
      </c>
      <c r="D71" s="22" t="s">
        <v>74</v>
      </c>
      <c r="E71" s="22" t="s">
        <v>106</v>
      </c>
      <c r="F71" s="23">
        <v>1</v>
      </c>
      <c r="G71" s="23">
        <v>9728856</v>
      </c>
      <c r="J71" s="20" t="str">
        <f>CONCATENATE(E71,IF(ISBLANK(E71),""," = "),A71)</f>
        <v>K9 = Pin socket, breakable, 1 row, 36-way, vertical</v>
      </c>
      <c r="L71" s="20" t="str">
        <f>CONCATENATE(E71,IF(ISBLANK(E71),""," = "),A71)</f>
        <v>K9 = Pin socket, breakable, 1 row, 36-way, vertical</v>
      </c>
    </row>
    <row r="72" spans="1:12" ht="15">
      <c r="A72" s="11" t="s">
        <v>181</v>
      </c>
      <c r="B72" s="13" t="s">
        <v>183</v>
      </c>
      <c r="C72" s="13" t="s">
        <v>182</v>
      </c>
      <c r="D72" s="11"/>
      <c r="E72" s="11" t="s">
        <v>180</v>
      </c>
      <c r="F72" s="19">
        <v>1</v>
      </c>
      <c r="G72" s="13">
        <v>1132885</v>
      </c>
      <c r="J72" s="20" t="str">
        <f>CONCATENATE(E72,IF(ISBLANK(E72),""," = "),A72)</f>
        <v xml:space="preserve">S4A = Push Button </v>
      </c>
      <c r="L72" s="20" t="str">
        <f>CONCATENATE(E72,IF(ISBLANK(E72),""," = "),A72)</f>
        <v xml:space="preserve">S4A = Push Button </v>
      </c>
    </row>
    <row r="73" spans="10:12" ht="15">
      <c r="J73" s="20"/>
      <c r="L73" s="20"/>
    </row>
    <row r="74" ht="15">
      <c r="J74" s="20" t="str">
        <f aca="true" t="shared" si="44" ref="J74:J80">CONCATENATE(E74,IF(ISBLANK(E74),""," = "),A74)</f>
        <v/>
      </c>
    </row>
    <row r="75" ht="15">
      <c r="J75" s="20" t="str">
        <f t="shared" si="44"/>
        <v/>
      </c>
    </row>
    <row r="76" ht="15">
      <c r="J76" s="20" t="str">
        <f t="shared" si="44"/>
        <v/>
      </c>
    </row>
    <row r="77" ht="15">
      <c r="J77" s="20" t="str">
        <f t="shared" si="44"/>
        <v/>
      </c>
    </row>
    <row r="78" spans="1:12" ht="15">
      <c r="A78" s="22"/>
      <c r="B78" s="22"/>
      <c r="C78" s="22"/>
      <c r="D78" s="22"/>
      <c r="E78" s="22"/>
      <c r="F78" s="23"/>
      <c r="G78" s="23"/>
      <c r="J78" s="20"/>
      <c r="L78" s="20"/>
    </row>
    <row r="79" ht="15">
      <c r="J79" s="20" t="str">
        <f t="shared" si="44"/>
        <v/>
      </c>
    </row>
    <row r="80" ht="15">
      <c r="J80" s="20" t="str">
        <f t="shared" si="44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7.1" customHeight="1">
      <c r="A1" s="40" t="s">
        <v>11</v>
      </c>
      <c r="B1" s="40"/>
      <c r="C1" s="40"/>
      <c r="D1" s="40"/>
    </row>
    <row r="2" spans="1:4" s="2" customFormat="1" ht="14.8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Sunil</cp:lastModifiedBy>
  <cp:lastPrinted>2009-08-03T09:49:46Z</cp:lastPrinted>
  <dcterms:created xsi:type="dcterms:W3CDTF">2009-05-15T08:53:47Z</dcterms:created>
  <dcterms:modified xsi:type="dcterms:W3CDTF">2015-02-23T06:58:22Z</dcterms:modified>
  <cp:category/>
  <cp:version/>
  <cp:contentType/>
  <cp:contentStatus/>
</cp:coreProperties>
</file>